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L:\Politik og Konkurrencer\3. Green Key\3.2.1. År\2022\GTO\"/>
    </mc:Choice>
  </mc:AlternateContent>
  <xr:revisionPtr revIDLastSave="0" documentId="13_ncr:1_{F5996D4A-D214-4699-89B1-29FDD4364564}" xr6:coauthVersionLast="47" xr6:coauthVersionMax="47" xr10:uidLastSave="{00000000-0000-0000-0000-000000000000}"/>
  <bookViews>
    <workbookView xWindow="-108" yWindow="-108" windowWidth="23256" windowHeight="12576" tabRatio="762" activeTab="2" xr2:uid="{00000000-000D-0000-FFFF-FFFF00000000}"/>
  </bookViews>
  <sheets>
    <sheet name="A. Virksomhedsdata" sheetId="1" r:id="rId1"/>
    <sheet name="B. Kriterier" sheetId="12" r:id="rId2"/>
    <sheet name="C. Ansøgning" sheetId="11" r:id="rId3"/>
    <sheet name="D. Introduktion" sheetId="8" r:id="rId4"/>
    <sheet name="1.2 Miljøprocedure" sheetId="13" r:id="rId5"/>
    <sheet name="4.Vandforbrug" sheetId="4" r:id="rId6"/>
    <sheet name="5.6 Rengøring" sheetId="16" r:id="rId7"/>
    <sheet name="6.1 Affaldsplan" sheetId="15" r:id="rId8"/>
    <sheet name="8.1 Økologiprocent" sheetId="7" r:id="rId9"/>
    <sheet name="8.13 Madspildsprocedure" sheetId="14" r:id="rId10"/>
    <sheet name="9.2 Samarbejdsaftale" sheetId="18" r:id="rId11"/>
    <sheet name="12.1 Grøn indkøbspolitik " sheetId="17" r:id="rId12"/>
    <sheet name="Ark2" sheetId="19" r:id="rId13"/>
  </sheets>
  <definedNames>
    <definedName name="_xlnm._FilterDatabase" localSheetId="2" hidden="1">'C. Ansøgning'!$A$1:$J$164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 i="11" l="1"/>
  <c r="H25" i="11"/>
  <c r="H131" i="11"/>
  <c r="H94" i="11"/>
  <c r="H87" i="11"/>
  <c r="H68" i="11"/>
  <c r="H55" i="11"/>
  <c r="H54" i="11"/>
  <c r="H52" i="11"/>
  <c r="H40" i="11"/>
  <c r="H144" i="11"/>
  <c r="H142" i="11"/>
  <c r="H141" i="11"/>
  <c r="H133" i="11"/>
  <c r="H132" i="11"/>
  <c r="H125" i="11"/>
  <c r="H108" i="11"/>
  <c r="H107" i="11"/>
  <c r="H106" i="11"/>
  <c r="H105" i="11"/>
  <c r="H102" i="11"/>
  <c r="H90" i="11"/>
  <c r="H88" i="11"/>
  <c r="H86" i="11"/>
  <c r="H71" i="11"/>
  <c r="H70" i="11"/>
  <c r="H53" i="11"/>
  <c r="H39" i="11"/>
  <c r="H38" i="11"/>
  <c r="H37" i="11"/>
  <c r="H36" i="11"/>
  <c r="H24" i="11"/>
  <c r="H18" i="11"/>
  <c r="H103" i="11"/>
  <c r="H95" i="11"/>
  <c r="H91" i="11"/>
  <c r="H69" i="11"/>
  <c r="H41" i="11"/>
  <c r="H143" i="11"/>
  <c r="H104" i="11"/>
  <c r="H93" i="11"/>
  <c r="H92" i="11"/>
  <c r="H89" i="11"/>
  <c r="H85" i="11"/>
  <c r="H67" i="11"/>
  <c r="H66" i="11"/>
  <c r="H17" i="11"/>
  <c r="H16" i="11"/>
  <c r="G144" i="11"/>
  <c r="G143" i="11"/>
  <c r="G142" i="11"/>
  <c r="G141" i="11"/>
  <c r="G133" i="11"/>
  <c r="G132" i="11"/>
  <c r="G131" i="11"/>
  <c r="G125" i="11"/>
  <c r="G108" i="11"/>
  <c r="G107" i="11"/>
  <c r="G106" i="11"/>
  <c r="G105" i="11"/>
  <c r="G104" i="11"/>
  <c r="G103" i="11"/>
  <c r="G102" i="11"/>
  <c r="G95" i="11"/>
  <c r="G94" i="11"/>
  <c r="G93" i="11"/>
  <c r="G92" i="11"/>
  <c r="G91" i="11"/>
  <c r="G90" i="11"/>
  <c r="G89" i="11"/>
  <c r="G88" i="11"/>
  <c r="G87" i="11"/>
  <c r="G86" i="11"/>
  <c r="G85" i="11"/>
  <c r="G71" i="11"/>
  <c r="G70" i="11"/>
  <c r="G69" i="11"/>
  <c r="G68" i="11"/>
  <c r="G67" i="11"/>
  <c r="G66" i="11"/>
  <c r="G55" i="11"/>
  <c r="G54" i="11"/>
  <c r="G53" i="11"/>
  <c r="G52" i="11"/>
  <c r="G41" i="11"/>
  <c r="G40" i="11"/>
  <c r="G39" i="11"/>
  <c r="G38" i="11"/>
  <c r="G37" i="11"/>
  <c r="G36" i="11"/>
  <c r="G26" i="11"/>
  <c r="G25" i="11"/>
  <c r="G24" i="11"/>
  <c r="G18" i="11"/>
  <c r="G17" i="11"/>
  <c r="G16" i="11"/>
  <c r="I163" i="11" l="1"/>
  <c r="G96" i="11"/>
  <c r="H96" i="11"/>
  <c r="H42" i="11"/>
  <c r="G42" i="11"/>
  <c r="G19" i="11" l="1"/>
  <c r="H19" i="11"/>
  <c r="D83" i="11"/>
  <c r="H164" i="11" l="1"/>
  <c r="I164" i="11"/>
  <c r="J164" i="11"/>
  <c r="B164" i="11"/>
  <c r="H163" i="11"/>
  <c r="J163" i="11"/>
  <c r="B163" i="11"/>
  <c r="J162" i="11"/>
  <c r="B162" i="11"/>
  <c r="B161" i="11"/>
  <c r="C161" i="11"/>
  <c r="D161" i="11"/>
  <c r="E161" i="11"/>
  <c r="F161" i="11"/>
  <c r="J161" i="11"/>
  <c r="A161" i="11"/>
  <c r="B160" i="11"/>
  <c r="C160" i="11"/>
  <c r="D160" i="11"/>
  <c r="E160" i="11"/>
  <c r="F160" i="11"/>
  <c r="J160" i="11"/>
  <c r="A160" i="11"/>
  <c r="B159" i="11"/>
  <c r="C159" i="11"/>
  <c r="D159" i="11"/>
  <c r="E159" i="11"/>
  <c r="F159" i="11"/>
  <c r="J159" i="11"/>
  <c r="A159" i="11"/>
  <c r="B158" i="11"/>
  <c r="C158" i="11"/>
  <c r="D158" i="11"/>
  <c r="E158" i="11"/>
  <c r="F158" i="11"/>
  <c r="J158" i="11"/>
  <c r="A158" i="11"/>
  <c r="B157" i="11"/>
  <c r="C157" i="11"/>
  <c r="D157" i="11"/>
  <c r="E157" i="11"/>
  <c r="F157" i="11"/>
  <c r="J157" i="11"/>
  <c r="A157" i="11"/>
  <c r="B156" i="11"/>
  <c r="C156" i="11"/>
  <c r="D156" i="11"/>
  <c r="E156" i="11"/>
  <c r="F156" i="11"/>
  <c r="J156" i="11"/>
  <c r="A156" i="11"/>
  <c r="B155" i="11"/>
  <c r="C155" i="11"/>
  <c r="D155" i="11"/>
  <c r="E155" i="11"/>
  <c r="F155" i="11"/>
  <c r="J155" i="11"/>
  <c r="A155" i="11"/>
  <c r="B154" i="11"/>
  <c r="C154" i="11"/>
  <c r="D154" i="11"/>
  <c r="E154" i="11"/>
  <c r="F154" i="11"/>
  <c r="J154" i="11"/>
  <c r="A154" i="11"/>
  <c r="B153" i="11"/>
  <c r="C153" i="11"/>
  <c r="D153" i="11"/>
  <c r="E153" i="11"/>
  <c r="F153" i="11"/>
  <c r="J153" i="11"/>
  <c r="A153" i="11"/>
  <c r="B152" i="11"/>
  <c r="C152" i="11"/>
  <c r="D152" i="11"/>
  <c r="E152" i="11"/>
  <c r="F152" i="11"/>
  <c r="J152" i="11"/>
  <c r="A152" i="11"/>
  <c r="J151" i="11"/>
  <c r="B151" i="11"/>
  <c r="C151" i="11"/>
  <c r="D151" i="11"/>
  <c r="E151" i="11"/>
  <c r="F151" i="11"/>
  <c r="A151" i="11"/>
  <c r="G117" i="11"/>
  <c r="H117" i="11"/>
  <c r="H158" i="11"/>
  <c r="G56" i="11"/>
  <c r="G155" i="11" s="1"/>
  <c r="H56" i="11"/>
  <c r="H155" i="11" s="1"/>
  <c r="G8" i="11"/>
  <c r="G151" i="11" s="1"/>
  <c r="H8" i="11"/>
  <c r="H151" i="11" s="1"/>
  <c r="F130" i="11" l="1"/>
  <c r="E130" i="11"/>
  <c r="D130" i="11"/>
  <c r="D82" i="11"/>
  <c r="D77" i="11"/>
  <c r="D76" i="11"/>
  <c r="D74" i="11"/>
  <c r="F65" i="11"/>
  <c r="E65" i="11"/>
  <c r="D65" i="11"/>
  <c r="F51" i="11"/>
  <c r="E51" i="11"/>
  <c r="D48" i="11"/>
  <c r="D46" i="11"/>
  <c r="D45" i="11"/>
  <c r="D44" i="11"/>
  <c r="D29" i="11"/>
  <c r="D100" i="11"/>
  <c r="H134" i="11"/>
  <c r="H161" i="11" s="1"/>
  <c r="H126" i="11"/>
  <c r="H160" i="11" s="1"/>
  <c r="G126" i="11"/>
  <c r="G160" i="11" s="1"/>
  <c r="H157" i="11"/>
  <c r="G157" i="11"/>
  <c r="H72" i="11"/>
  <c r="H156" i="11" s="1"/>
  <c r="H154" i="11"/>
  <c r="H27" i="11"/>
  <c r="H153" i="11" s="1"/>
  <c r="G152" i="11"/>
  <c r="H152" i="11"/>
  <c r="G134" i="11"/>
  <c r="G109" i="11"/>
  <c r="G72" i="11"/>
  <c r="G156" i="11" s="1"/>
  <c r="G154" i="11"/>
  <c r="G27" i="11"/>
  <c r="G153" i="11" s="1"/>
  <c r="E6" i="7"/>
  <c r="F6" i="7"/>
  <c r="F5" i="7"/>
  <c r="F8" i="7"/>
  <c r="F9" i="7"/>
  <c r="F10" i="7"/>
  <c r="F11" i="7"/>
  <c r="F12" i="7"/>
  <c r="F13" i="7"/>
  <c r="F14" i="7"/>
  <c r="F15" i="7"/>
  <c r="F16" i="7"/>
  <c r="F17" i="7"/>
  <c r="F18" i="7"/>
  <c r="F19" i="7"/>
  <c r="F20" i="7"/>
  <c r="F21" i="7"/>
  <c r="F22" i="7"/>
  <c r="F23" i="7"/>
  <c r="F24" i="7"/>
  <c r="F25" i="7"/>
  <c r="F7" i="7"/>
  <c r="E9" i="7"/>
  <c r="E10" i="7"/>
  <c r="E11" i="7"/>
  <c r="E12" i="7"/>
  <c r="E13" i="7"/>
  <c r="E14" i="7"/>
  <c r="E15" i="7"/>
  <c r="E16" i="7"/>
  <c r="E17" i="7"/>
  <c r="E18" i="7"/>
  <c r="E19" i="7"/>
  <c r="E20" i="7"/>
  <c r="E21" i="7"/>
  <c r="E22" i="7"/>
  <c r="E23" i="7"/>
  <c r="E24" i="7"/>
  <c r="E25" i="7"/>
  <c r="E8" i="7"/>
  <c r="E7" i="7"/>
  <c r="G64" i="4"/>
  <c r="E64" i="4"/>
  <c r="D63" i="4"/>
  <c r="F63" i="4" s="1"/>
  <c r="H63" i="4" s="1"/>
  <c r="D62" i="4"/>
  <c r="F62" i="4" s="1"/>
  <c r="H62" i="4" s="1"/>
  <c r="D61" i="4"/>
  <c r="F61" i="4" s="1"/>
  <c r="H61" i="4" s="1"/>
  <c r="D60" i="4"/>
  <c r="F60" i="4" s="1"/>
  <c r="H60" i="4" s="1"/>
  <c r="D59" i="4"/>
  <c r="F59" i="4" s="1"/>
  <c r="H59" i="4" s="1"/>
  <c r="D58" i="4"/>
  <c r="F58" i="4" s="1"/>
  <c r="H58" i="4" s="1"/>
  <c r="D57" i="4"/>
  <c r="F57" i="4" s="1"/>
  <c r="H57" i="4" s="1"/>
  <c r="D56" i="4"/>
  <c r="F56" i="4" s="1"/>
  <c r="H56" i="4" s="1"/>
  <c r="D55" i="4"/>
  <c r="F55" i="4" s="1"/>
  <c r="H55" i="4" s="1"/>
  <c r="D54" i="4"/>
  <c r="F54" i="4" s="1"/>
  <c r="H54" i="4" s="1"/>
  <c r="D53" i="4"/>
  <c r="F53" i="4" s="1"/>
  <c r="H53" i="4" s="1"/>
  <c r="D52" i="4"/>
  <c r="F52" i="4" s="1"/>
  <c r="H52" i="4" s="1"/>
  <c r="D51" i="4"/>
  <c r="F51" i="4" s="1"/>
  <c r="H51" i="4" s="1"/>
  <c r="D50" i="4"/>
  <c r="F50" i="4" s="1"/>
  <c r="H50" i="4" s="1"/>
  <c r="D49" i="4"/>
  <c r="F49" i="4" s="1"/>
  <c r="H49" i="4" s="1"/>
  <c r="D48" i="4"/>
  <c r="F48" i="4" s="1"/>
  <c r="H48" i="4" s="1"/>
  <c r="D47" i="4"/>
  <c r="F47" i="4" s="1"/>
  <c r="H47" i="4" s="1"/>
  <c r="D46" i="4"/>
  <c r="F46" i="4" s="1"/>
  <c r="H46" i="4" s="1"/>
  <c r="D45" i="4"/>
  <c r="F45" i="4" s="1"/>
  <c r="H45" i="4" s="1"/>
  <c r="H64" i="4" s="1"/>
  <c r="D44" i="4"/>
  <c r="D43" i="4"/>
  <c r="F43" i="4" s="1"/>
  <c r="H43" i="4" s="1"/>
  <c r="F42" i="4"/>
  <c r="E26" i="4"/>
  <c r="D26" i="4"/>
  <c r="E25" i="4"/>
  <c r="D25" i="4"/>
  <c r="E24" i="4"/>
  <c r="F24" i="4" s="1"/>
  <c r="D24" i="4"/>
  <c r="E23" i="4"/>
  <c r="D23" i="4"/>
  <c r="E22" i="4"/>
  <c r="D22" i="4"/>
  <c r="E21" i="4"/>
  <c r="D21" i="4"/>
  <c r="E20" i="4"/>
  <c r="D20" i="4"/>
  <c r="E19" i="4"/>
  <c r="D19" i="4"/>
  <c r="E18" i="4"/>
  <c r="D18" i="4"/>
  <c r="E17" i="4"/>
  <c r="D17" i="4"/>
  <c r="E16" i="4"/>
  <c r="G16" i="4" s="1"/>
  <c r="H16" i="4" s="1"/>
  <c r="D16" i="4"/>
  <c r="E15" i="4"/>
  <c r="D15" i="4"/>
  <c r="E14" i="4"/>
  <c r="D14" i="4"/>
  <c r="E13" i="4"/>
  <c r="D13" i="4"/>
  <c r="E12" i="4"/>
  <c r="F12" i="4" s="1"/>
  <c r="D12" i="4"/>
  <c r="E11" i="4"/>
  <c r="D11" i="4"/>
  <c r="E10" i="4"/>
  <c r="D10" i="4"/>
  <c r="E9" i="4"/>
  <c r="D9" i="4"/>
  <c r="G9" i="4" s="1"/>
  <c r="H9" i="4" s="1"/>
  <c r="E8" i="4"/>
  <c r="G8" i="4" s="1"/>
  <c r="H8" i="4" s="1"/>
  <c r="D8" i="4"/>
  <c r="E6" i="4"/>
  <c r="D6" i="4"/>
  <c r="G5" i="4"/>
  <c r="H5" i="4" s="1"/>
  <c r="F5" i="4"/>
  <c r="H145" i="11" l="1"/>
  <c r="G161" i="11"/>
  <c r="G145" i="11"/>
  <c r="G162" i="11" s="1"/>
  <c r="G12" i="4"/>
  <c r="H12" i="4" s="1"/>
  <c r="F10" i="4"/>
  <c r="F18" i="4"/>
  <c r="G22" i="4"/>
  <c r="H22" i="4" s="1"/>
  <c r="F26" i="4"/>
  <c r="F16" i="4"/>
  <c r="G15" i="4"/>
  <c r="H15" i="4" s="1"/>
  <c r="F6" i="4"/>
  <c r="G11" i="4"/>
  <c r="H11" i="4" s="1"/>
  <c r="F15" i="4"/>
  <c r="F19" i="4"/>
  <c r="G23" i="4"/>
  <c r="H23" i="4" s="1"/>
  <c r="G6" i="4"/>
  <c r="H6" i="4" s="1"/>
  <c r="G18" i="4"/>
  <c r="H18" i="4" s="1"/>
  <c r="F8" i="4"/>
  <c r="G20" i="4"/>
  <c r="H20" i="4" s="1"/>
  <c r="G24" i="4"/>
  <c r="H24" i="4" s="1"/>
  <c r="F11" i="4"/>
  <c r="G19" i="4"/>
  <c r="H19" i="4" s="1"/>
  <c r="D64" i="4"/>
  <c r="F9" i="4"/>
  <c r="F13" i="4"/>
  <c r="G17" i="4"/>
  <c r="H17" i="4" s="1"/>
  <c r="G21" i="4"/>
  <c r="H21" i="4" s="1"/>
  <c r="F25" i="4"/>
  <c r="F14" i="4"/>
  <c r="F22" i="4"/>
  <c r="G26" i="4"/>
  <c r="H26" i="4" s="1"/>
  <c r="G150" i="11"/>
  <c r="I109" i="11"/>
  <c r="G158" i="11"/>
  <c r="I72" i="11"/>
  <c r="I156" i="11" s="1"/>
  <c r="I56" i="11"/>
  <c r="I155" i="11" s="1"/>
  <c r="I117" i="11"/>
  <c r="I126" i="11"/>
  <c r="I160" i="11" s="1"/>
  <c r="G25" i="4"/>
  <c r="H25" i="4" s="1"/>
  <c r="G13" i="4"/>
  <c r="H13" i="4" s="1"/>
  <c r="F23" i="4"/>
  <c r="G10" i="4"/>
  <c r="H10" i="4" s="1"/>
  <c r="G14" i="4"/>
  <c r="H14" i="4" s="1"/>
  <c r="F21" i="4"/>
  <c r="F20" i="4"/>
  <c r="F17" i="4"/>
  <c r="F44" i="4"/>
  <c r="I27" i="11"/>
  <c r="I153" i="11" s="1"/>
  <c r="I42" i="11"/>
  <c r="I154" i="11" s="1"/>
  <c r="I8" i="11"/>
  <c r="I151" i="11" s="1"/>
  <c r="I134" i="11"/>
  <c r="I161" i="11" s="1"/>
  <c r="I96" i="11"/>
  <c r="I157" i="11" s="1"/>
  <c r="I19" i="11"/>
  <c r="I152" i="11" s="1"/>
  <c r="G146" i="11" l="1"/>
  <c r="G163" i="11" s="1"/>
  <c r="H162" i="11"/>
  <c r="F64" i="4"/>
  <c r="H44" i="4"/>
  <c r="I145" i="11"/>
  <c r="I162" i="11" s="1"/>
  <c r="G147" i="11" l="1"/>
  <c r="G164" i="11" s="1"/>
</calcChain>
</file>

<file path=xl/sharedStrings.xml><?xml version="1.0" encoding="utf-8"?>
<sst xmlns="http://schemas.openxmlformats.org/spreadsheetml/2006/main" count="1378" uniqueCount="782">
  <si>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</si>
  <si>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</si>
  <si>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</si>
  <si>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</si>
  <si>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</si>
  <si>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</si>
  <si>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</si>
  <si>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</si>
  <si>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</si>
  <si>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</si>
  <si>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</si>
  <si>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</si>
  <si>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</si>
  <si>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</si>
  <si>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</si>
  <si>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</si>
  <si>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</si>
  <si>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</si>
  <si>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</si>
  <si>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</si>
  <si>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</si>
  <si>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</si>
  <si>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</si>
  <si>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</si>
  <si>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</si>
  <si>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</si>
  <si>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</si>
  <si>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</si>
  <si>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</si>
  <si>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</si>
  <si>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</si>
  <si>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</si>
  <si>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</si>
  <si>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</si>
  <si>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</si>
  <si>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</si>
  <si>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</si>
  <si>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</si>
  <si>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</si>
  <si>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</si>
  <si>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</si>
  <si>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</si>
  <si>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</si>
  <si>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</si>
  <si>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</si>
  <si>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</si>
  <si>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</si>
  <si>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</si>
  <si>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</si>
  <si>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</si>
  <si>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</si>
  <si>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</si>
  <si>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</si>
  <si>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</si>
  <si>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</si>
  <si>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</si>
  <si>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</si>
  <si>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</si>
  <si>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</si>
  <si>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</si>
  <si>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Gæsteinformation</t>
  </si>
  <si>
    <t>Vand</t>
  </si>
  <si>
    <t>Affald</t>
  </si>
  <si>
    <t>Energi</t>
  </si>
  <si>
    <t>Fødevarer</t>
  </si>
  <si>
    <t>     </t>
  </si>
  <si>
    <t>Koordinator(er)</t>
  </si>
  <si>
    <t>Jens Jensen</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</si>
  <si>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</si>
  <si>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</si>
  <si>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</si>
  <si>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</si>
  <si>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</si>
  <si>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</si>
  <si>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</si>
  <si>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</si>
  <si>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</si>
  <si>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</si>
  <si>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</si>
  <si>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</si>
  <si>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</si>
  <si>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</si>
  <si>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</si>
  <si>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</si>
  <si>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</si>
  <si>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</si>
  <si>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</si>
  <si>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</si>
  <si>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</si>
  <si>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Samlede indkøb i kr eller kg</t>
  </si>
  <si>
    <t>Samlede økoligi i kr. eller kg.</t>
  </si>
  <si>
    <t>Økologiprocent</t>
  </si>
  <si>
    <t>Startdag</t>
  </si>
  <si>
    <t>Kort beskrivelse</t>
  </si>
  <si>
    <t>Ansvarlig</t>
  </si>
  <si>
    <t>Emne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</si>
  <si>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</si>
  <si>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</si>
  <si>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</si>
  <si>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</si>
  <si>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</si>
  <si>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</si>
  <si>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</si>
  <si>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</si>
  <si>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Hvor skal excel-arket sendes hen?</t>
  </si>
  <si>
    <t>Hvad skal de øvrige ark bruges til?</t>
  </si>
  <si>
    <t>Hvor megen virksomhedsdata skal udfyldes?</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</si>
  <si>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</si>
  <si>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</si>
  <si>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</si>
  <si>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</si>
  <si>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</si>
  <si>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</si>
  <si>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</si>
  <si>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</si>
  <si>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</si>
  <si>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</si>
  <si>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</si>
  <si>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</si>
  <si>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</si>
  <si>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</si>
  <si>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</si>
  <si>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</si>
  <si>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</si>
  <si>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</si>
  <si>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</si>
  <si>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</si>
  <si>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</si>
  <si>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</si>
  <si>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</si>
  <si>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</si>
  <si>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</si>
  <si>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</si>
  <si>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Evt. titel supplerende kontaktperson</t>
  </si>
  <si>
    <t xml:space="preserve">Evt. mailadresse supplerende kontakt </t>
  </si>
  <si>
    <t>G0.42</t>
  </si>
  <si>
    <t>p</t>
  </si>
  <si>
    <t>Årlig tjek af opfyldelse</t>
  </si>
  <si>
    <t>Tydeligt skilt, diplom eller folder</t>
  </si>
  <si>
    <t>Vandfrie urinaler</t>
  </si>
  <si>
    <t>ps</t>
  </si>
  <si>
    <t>o</t>
  </si>
  <si>
    <t>5.12</t>
  </si>
  <si>
    <t>5.13</t>
  </si>
  <si>
    <t>6.1</t>
  </si>
  <si>
    <t>7.12</t>
  </si>
  <si>
    <t>7.13</t>
  </si>
  <si>
    <t>7.14</t>
  </si>
  <si>
    <t>7.15</t>
  </si>
  <si>
    <t>7.17</t>
  </si>
  <si>
    <t>8.2</t>
  </si>
  <si>
    <t>10.10</t>
  </si>
  <si>
    <t>Antal point</t>
  </si>
  <si>
    <t>Pointgrænse</t>
  </si>
  <si>
    <t>Plus/minus over grænse</t>
  </si>
  <si>
    <t>1.1</t>
  </si>
  <si>
    <t>1.2</t>
  </si>
  <si>
    <t>1.4</t>
  </si>
  <si>
    <t>1.5</t>
  </si>
  <si>
    <t>1.6</t>
  </si>
  <si>
    <t>2.1</t>
  </si>
  <si>
    <t>2.2</t>
  </si>
  <si>
    <t>2.3</t>
  </si>
  <si>
    <t>3.1</t>
  </si>
  <si>
    <t>3.2</t>
  </si>
  <si>
    <t>3.3</t>
  </si>
  <si>
    <t>3.10</t>
  </si>
  <si>
    <t>4.1</t>
  </si>
  <si>
    <t>4.2</t>
  </si>
  <si>
    <t>4.3</t>
  </si>
  <si>
    <t>4.11</t>
  </si>
  <si>
    <t>4.13</t>
  </si>
  <si>
    <t>5.1</t>
  </si>
  <si>
    <t>5.2</t>
  </si>
  <si>
    <t>5.3</t>
  </si>
  <si>
    <t>5.10</t>
  </si>
  <si>
    <t>5.11</t>
  </si>
  <si>
    <t>6.10</t>
  </si>
  <si>
    <t>6.11</t>
  </si>
  <si>
    <t>6.12</t>
  </si>
  <si>
    <t>7.1</t>
  </si>
  <si>
    <t>7.4</t>
  </si>
  <si>
    <t>7.10</t>
  </si>
  <si>
    <t>7.11</t>
  </si>
  <si>
    <t>8.1</t>
  </si>
  <si>
    <t>8.3</t>
  </si>
  <si>
    <t>9.1</t>
  </si>
  <si>
    <t>10.1</t>
  </si>
  <si>
    <t>11.1</t>
  </si>
  <si>
    <t>11.10</t>
  </si>
  <si>
    <t>12.1</t>
  </si>
  <si>
    <t>12.2</t>
  </si>
  <si>
    <t>12.3</t>
  </si>
  <si>
    <t>12.10</t>
  </si>
  <si>
    <t>12.11</t>
  </si>
  <si>
    <t>2.4</t>
  </si>
  <si>
    <t>8.11</t>
  </si>
  <si>
    <t>Madspild</t>
  </si>
  <si>
    <t>8.13</t>
  </si>
  <si>
    <t>8.14</t>
  </si>
  <si>
    <t>Når I er klar</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</si>
  <si>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</si>
  <si>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</si>
  <si>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</si>
  <si>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</si>
  <si>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</si>
  <si>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Frist?</t>
  </si>
  <si>
    <t>Inddragelse af samarbejdspartnere</t>
  </si>
  <si>
    <t>Gennemgår ved årsskiftet stedets miljøindsats</t>
  </si>
  <si>
    <t xml:space="preserve">Inddrager samarbejdspartnere </t>
  </si>
  <si>
    <t>Minimum et årligt personalemøde skal have bæredygtighed på dagsordenen</t>
  </si>
  <si>
    <t xml:space="preserve">Kollegaer spørges om deres forslag til miljøforbedringer </t>
  </si>
  <si>
    <t>2.5</t>
  </si>
  <si>
    <t>2.6</t>
  </si>
  <si>
    <t>Pointkriterier</t>
  </si>
  <si>
    <t>2.11</t>
  </si>
  <si>
    <t>2.12</t>
  </si>
  <si>
    <t>2.13</t>
  </si>
  <si>
    <t>3.11</t>
  </si>
  <si>
    <t>3.12</t>
  </si>
  <si>
    <t>4.5</t>
  </si>
  <si>
    <t>4.6</t>
  </si>
  <si>
    <t>4.7</t>
  </si>
  <si>
    <t>5.5</t>
  </si>
  <si>
    <t>5.6</t>
  </si>
  <si>
    <t>5.7</t>
  </si>
  <si>
    <t>5.8</t>
  </si>
  <si>
    <t>6.2</t>
  </si>
  <si>
    <t>6.5</t>
  </si>
  <si>
    <t>6.7</t>
  </si>
  <si>
    <t>Pointkriterium</t>
  </si>
  <si>
    <t>7.2a</t>
  </si>
  <si>
    <t>7.2b</t>
  </si>
  <si>
    <t>7.2c</t>
  </si>
  <si>
    <t>7.5</t>
  </si>
  <si>
    <t>7.6</t>
  </si>
  <si>
    <t>7.9</t>
  </si>
  <si>
    <t>7.16a</t>
  </si>
  <si>
    <t>7.16b</t>
  </si>
  <si>
    <t>7.16c</t>
  </si>
  <si>
    <t>8.4</t>
  </si>
  <si>
    <t>8.15</t>
  </si>
  <si>
    <t>8.16</t>
  </si>
  <si>
    <t>8.17</t>
  </si>
  <si>
    <t>9.2</t>
  </si>
  <si>
    <t>9.3</t>
  </si>
  <si>
    <t>9.5</t>
  </si>
  <si>
    <t>9.6</t>
  </si>
  <si>
    <t>10.2</t>
  </si>
  <si>
    <t>10.3</t>
  </si>
  <si>
    <t>Udeområde</t>
  </si>
  <si>
    <t>10.4</t>
  </si>
  <si>
    <t>10.5</t>
  </si>
  <si>
    <t>10.6</t>
  </si>
  <si>
    <t>Mad og natur</t>
  </si>
  <si>
    <t>11.11</t>
  </si>
  <si>
    <t>11.12</t>
  </si>
  <si>
    <t>Administration og indkøb</t>
  </si>
  <si>
    <t>12.4</t>
  </si>
  <si>
    <t>12.5</t>
  </si>
  <si>
    <t>12.12</t>
  </si>
  <si>
    <t>1.3</t>
  </si>
  <si>
    <t>Evt. Kommentarer</t>
  </si>
  <si>
    <t>Miljøgruppe</t>
  </si>
  <si>
    <t>Uddannelse om miljø</t>
  </si>
  <si>
    <t>Konkurrencer</t>
  </si>
  <si>
    <t>Information ved hjemmeside</t>
  </si>
  <si>
    <t>Opslag</t>
  </si>
  <si>
    <t>Gæster kan hjælpe med råd</t>
  </si>
  <si>
    <t>Vandmåler</t>
  </si>
  <si>
    <t>Sensorer</t>
  </si>
  <si>
    <t xml:space="preserve">Evt. kommentarer </t>
  </si>
  <si>
    <t>Bimåler</t>
  </si>
  <si>
    <t>Toiletter</t>
  </si>
  <si>
    <t>Sensorer ved urinaler</t>
  </si>
  <si>
    <t xml:space="preserve">Dispenser til sæbe ved vask </t>
  </si>
  <si>
    <t>Rengøringsmidler er uden klor</t>
  </si>
  <si>
    <t>Dispenser</t>
  </si>
  <si>
    <t>Rengøringsmidler</t>
  </si>
  <si>
    <t>Fiberklude</t>
  </si>
  <si>
    <t>Rengøringsfolk</t>
  </si>
  <si>
    <t>Parfume</t>
  </si>
  <si>
    <t>Dosering</t>
  </si>
  <si>
    <t>Klude og børster</t>
  </si>
  <si>
    <t>Sorteringens tilgængelighed</t>
  </si>
  <si>
    <t>Sikring af affald</t>
  </si>
  <si>
    <t xml:space="preserve">Primært LED og alternativt energisparepærer eller lysstofrør </t>
  </si>
  <si>
    <t>Evt.kommentarer</t>
  </si>
  <si>
    <t xml:space="preserve">Manuel, elektronisk varmestyring </t>
  </si>
  <si>
    <t>Belysning</t>
  </si>
  <si>
    <t>Energisparende belysning</t>
  </si>
  <si>
    <t>Tætningslister på køle- og fryseskabe</t>
  </si>
  <si>
    <t>Vinduer</t>
  </si>
  <si>
    <t xml:space="preserve">Sensor på toiletter </t>
  </si>
  <si>
    <t>Ingen halogen-/glødepærer</t>
  </si>
  <si>
    <t xml:space="preserve">Har bimålere </t>
  </si>
  <si>
    <t>Sensor på kontorer</t>
  </si>
  <si>
    <t xml:space="preserve">Ikke direkte varme med el-radiatorer </t>
  </si>
  <si>
    <t xml:space="preserve">Køber grøn strøm </t>
  </si>
  <si>
    <t xml:space="preserve">Har solceller </t>
  </si>
  <si>
    <t xml:space="preserve">Har CTS-anlæg </t>
  </si>
  <si>
    <t>Registrerer sit indkøb af økologiske varer</t>
  </si>
  <si>
    <t xml:space="preserve">Ny plæneklipper benytter blyfri benzin eller el </t>
  </si>
  <si>
    <t xml:space="preserve">Respekterer fredningsbestemmelser og miljøbeskyttelser ved renovering, ombygning og tilberedning </t>
  </si>
  <si>
    <t xml:space="preserve">Bekæmper og planter ikke invasive arter som bjørneklo og rynket rose </t>
  </si>
  <si>
    <t>Kunstvanding undgås eller sker mellem kl. 18.00 til 7.01</t>
  </si>
  <si>
    <t xml:space="preserve">Bekæmper og planter ikke invasive arter  </t>
  </si>
  <si>
    <t>Ukrudtsbekæmpelse</t>
  </si>
  <si>
    <t xml:space="preserve">Information om naturforståelse </t>
  </si>
  <si>
    <t xml:space="preserve">Information om Blå Flag </t>
  </si>
  <si>
    <t>Elektronisk udstyr installeres med automatisk standby funktion</t>
  </si>
  <si>
    <t xml:space="preserve">Elektronisk udstyr </t>
  </si>
  <si>
    <t>Nyt elektronisk udstyr skal minimum have energimærke A eller andet energimærke</t>
  </si>
  <si>
    <t xml:space="preserve">Nyt elektronisk udstyr </t>
  </si>
  <si>
    <t>Trykt materiale sker på miljømærket papir og hos miljømærket leverandør</t>
  </si>
  <si>
    <t xml:space="preserve">Trykt materiale </t>
  </si>
  <si>
    <t>Kopipapir og blokke er miljømærkede</t>
  </si>
  <si>
    <t>Printere</t>
  </si>
  <si>
    <t>Egen el-bil, cykel</t>
  </si>
  <si>
    <t>Grønne lejekontrakter</t>
  </si>
  <si>
    <t>Opvaskemaskine</t>
  </si>
  <si>
    <t>Miljøansvarlig</t>
  </si>
  <si>
    <t>Indsendt miljøprocedure</t>
  </si>
  <si>
    <t>2 miljømål</t>
  </si>
  <si>
    <t>Samler miljøpmateriale</t>
  </si>
  <si>
    <t>5 point</t>
  </si>
  <si>
    <t>3 point</t>
  </si>
  <si>
    <t>4 point</t>
  </si>
  <si>
    <t>2 point</t>
  </si>
  <si>
    <t>Alle toiletter er med dobbeltskyl</t>
  </si>
  <si>
    <t>Sensor på vandhaner på toilet</t>
  </si>
  <si>
    <t>Undgår duftspray og parfume</t>
  </si>
  <si>
    <t>Min. 90 % af rengøringsprodukterne er miljømærkede</t>
  </si>
  <si>
    <t>Har automatisk doseringsanlæg for rengøringsmidler</t>
  </si>
  <si>
    <t>Benytter ikke plastikservice</t>
  </si>
  <si>
    <t>Har lufthåndtørrer på toiletter</t>
  </si>
  <si>
    <t>Sorteringsmuligheder ved indgang</t>
  </si>
  <si>
    <t>Kan måle mængden af affald</t>
  </si>
  <si>
    <t>Måle affald</t>
  </si>
  <si>
    <t>Sortering ved indgang</t>
  </si>
  <si>
    <t>Lufthåndtørrer på toiletter</t>
  </si>
  <si>
    <t>Ikke kildevand</t>
  </si>
  <si>
    <t xml:space="preserve">Ikke plastikservice </t>
  </si>
  <si>
    <t xml:space="preserve">Salgs- og kaffeautomater slukkes om natten </t>
  </si>
  <si>
    <t>Har solceller</t>
  </si>
  <si>
    <t>Køber grøn strøm</t>
  </si>
  <si>
    <t>Har CTS-anlæg</t>
  </si>
  <si>
    <t>Har bimålere</t>
  </si>
  <si>
    <t>Registrerer økologi</t>
  </si>
  <si>
    <t>Har el-plæneklipper</t>
  </si>
  <si>
    <t>El-plæneklipper</t>
  </si>
  <si>
    <t>Ved lejemål indgås grønne lejekontrakter, som motiverer både lejer og udlejer</t>
  </si>
  <si>
    <t>Har egen el-bil eller cykler til ansatte</t>
  </si>
  <si>
    <t>Alle printere er indstillet til dobbeltsidet</t>
  </si>
  <si>
    <t>Kriterium</t>
  </si>
  <si>
    <t>1a.</t>
  </si>
  <si>
    <t>1b.</t>
  </si>
  <si>
    <t>2.</t>
  </si>
  <si>
    <t>Kollegaer</t>
  </si>
  <si>
    <t>3.</t>
  </si>
  <si>
    <t>4.</t>
  </si>
  <si>
    <t>5a.</t>
  </si>
  <si>
    <t>Rengøring</t>
  </si>
  <si>
    <t>5b.</t>
  </si>
  <si>
    <t>Vask</t>
  </si>
  <si>
    <t>6.</t>
  </si>
  <si>
    <t>7.</t>
  </si>
  <si>
    <t>8a.</t>
  </si>
  <si>
    <t>Se yderligere side 4 om mærket i guld, sølv og bronze.</t>
  </si>
  <si>
    <t>8b.</t>
  </si>
  <si>
    <t>9.</t>
  </si>
  <si>
    <t>10.</t>
  </si>
  <si>
    <t>11.</t>
  </si>
  <si>
    <t>12.</t>
  </si>
  <si>
    <t>Administration</t>
  </si>
  <si>
    <t>Ledelsesbeslutning</t>
  </si>
  <si>
    <t>Årlige miljømøder</t>
  </si>
  <si>
    <t>Involvering af personale</t>
  </si>
  <si>
    <t>Instruktion af personale</t>
  </si>
  <si>
    <t>Intro til nye kollegaer</t>
  </si>
  <si>
    <t>Miljøindhold på hjemmeside</t>
  </si>
  <si>
    <t>Nummereringen er til brug for en database. "8.1" henviser til kriterienummeret, mens det sidste tal "8.1a" viser hvilket antal spørgsmål, der er inden for dette kriterium.</t>
  </si>
  <si>
    <t>12.13</t>
  </si>
  <si>
    <t>Sum</t>
  </si>
  <si>
    <t>I alt</t>
  </si>
  <si>
    <t>Procent</t>
  </si>
  <si>
    <r>
      <t> </t>
    </r>
    <r>
      <rPr>
        <sz val="8"/>
        <color rgb="FF000000"/>
        <rFont val="Times New Roman"/>
        <family val="1"/>
      </rPr>
      <t>     </t>
    </r>
    <r>
      <rPr>
        <sz val="8"/>
        <color rgb="FF000000"/>
        <rFont val="Arial"/>
        <family val="2"/>
      </rPr>
      <t> </t>
    </r>
  </si>
  <si>
    <t>Formål</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</si>
  <si>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</si>
  <si>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</si>
  <si>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</si>
  <si>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</si>
  <si>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</si>
  <si>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</si>
  <si>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</si>
  <si>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</si>
  <si>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</si>
  <si>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</si>
  <si>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</si>
  <si>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</si>
  <si>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</si>
  <si>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fejrer vores sejrer, når vi har nedbragt spild</t>
    </r>
  </si>
  <si>
    <t>Vores affald hentes af:</t>
  </si>
  <si>
    <r>
      <t> </t>
    </r>
    <r>
      <rPr>
        <b/>
        <sz val="9"/>
        <color rgb="FFFFFFFF"/>
        <rFont val="Verdana"/>
        <family val="2"/>
      </rPr>
      <t>Følgende henter vores affald fra anlægget</t>
    </r>
  </si>
  <si>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</si>
  <si>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</si>
  <si>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</si>
  <si>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</si>
  <si>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</si>
  <si>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</si>
  <si>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</si>
  <si>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</si>
  <si>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</si>
  <si>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</si>
  <si>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</si>
  <si>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</si>
  <si>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</si>
  <si>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</si>
  <si>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har følgende forslag til bedre sortering?</t>
  </si>
  <si>
    <t>Vi skal alle sørge for…</t>
  </si>
  <si>
    <r>
      <t>·</t>
    </r>
    <r>
      <rPr>
        <sz val="7"/>
        <color rgb="FF000000"/>
        <rFont val="Times New Roman"/>
        <family val="1"/>
      </rPr>
      <t xml:space="preserve">       </t>
    </r>
    <r>
      <rPr>
        <sz val="9"/>
        <color rgb="FF000000"/>
        <rFont val="Verdana"/>
        <family val="2"/>
      </rPr>
      <t>At minimere affald ved ikke at bestille for mange vare</t>
    </r>
  </si>
  <si>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</si>
  <si>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At informere nye kollegaer om stedets affaldsprocedure</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</si>
  <si>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</si>
  <si>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</si>
  <si>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</si>
  <si>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</si>
  <si>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</si>
  <si>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</si>
  <si>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t>Vi kokke og øvrigt køkkenpersonale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</si>
  <si>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</si>
  <si>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</si>
  <si>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</si>
  <si>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</si>
  <si>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</si>
  <si>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</si>
  <si>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</si>
  <si>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</si>
  <si>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</si>
  <si>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</si>
  <si>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</si>
  <si>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</si>
  <si>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</si>
  <si>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</si>
  <si>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</si>
  <si>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</si>
  <si>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</si>
  <si>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</si>
  <si>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</si>
  <si>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</si>
  <si>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</si>
  <si>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</si>
  <si>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</si>
  <si>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</si>
  <si>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r>
      <t>·</t>
    </r>
    <r>
      <rPr>
        <sz val="7"/>
        <color rgb="FF000000"/>
        <rFont val="Times New Roman"/>
        <family val="1"/>
      </rPr>
      <t xml:space="preserve">       </t>
    </r>
    <r>
      <rPr>
        <sz val="9"/>
        <color rgb="FF000000"/>
        <rFont val="Verdana"/>
        <family val="2"/>
      </rPr>
      <t xml:space="preserve">At sikrer, at der er piktogrammer på alle relevante affaldsspande
</t>
    </r>
  </si>
  <si>
    <r>
      <t>·</t>
    </r>
    <r>
      <rPr>
        <sz val="7"/>
        <color rgb="FF000000"/>
        <rFont val="Times New Roman"/>
        <family val="1"/>
      </rPr>
      <t xml:space="preserve">       </t>
    </r>
    <r>
      <rPr>
        <sz val="9"/>
        <color rgb="FF000000"/>
        <rFont val="Verdana"/>
        <family val="2"/>
      </rPr>
      <t xml:space="preserve">At udlevere ark om affaldssortering til nye kollegaer
</t>
    </r>
  </si>
  <si>
    <r>
      <t>·</t>
    </r>
    <r>
      <rPr>
        <sz val="7"/>
        <color rgb="FF000000"/>
        <rFont val="Times New Roman"/>
        <family val="1"/>
      </rPr>
      <t xml:space="preserve">       </t>
    </r>
    <r>
      <rPr>
        <sz val="9"/>
        <color rgb="FF000000"/>
        <rFont val="Verdana"/>
        <family val="2"/>
      </rPr>
      <t xml:space="preserve">At ringer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</si>
  <si>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</si>
  <si>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evaluerer og tilpasser affaldsløsninger i forhold til nye behov
</t>
    </r>
  </si>
  <si>
    <r>
      <t>·</t>
    </r>
    <r>
      <rPr>
        <sz val="7"/>
        <color rgb="FF000000"/>
        <rFont val="Times New Roman"/>
        <family val="1"/>
      </rPr>
      <t xml:space="preserve">       </t>
    </r>
    <r>
      <rPr>
        <sz val="9"/>
        <color rgb="FF000000"/>
        <rFont val="Verdana"/>
        <family val="2"/>
      </rPr>
      <t xml:space="preserve">At gøre det nemt for mine kollegaer at gøre det samme
</t>
    </r>
  </si>
  <si>
    <t>Vi har følgende arbejdsdeling ved sortering?</t>
  </si>
  <si>
    <t>Procedure for miljøvenlig rengøring</t>
  </si>
  <si>
    <r>
      <t xml:space="preserve">  </t>
    </r>
    <r>
      <rPr>
        <b/>
        <sz val="20"/>
        <color rgb="FF00B050"/>
        <rFont val="Verdana"/>
        <family val="2"/>
      </rPr>
      <t>Vi gør miljøvenligt rent</t>
    </r>
  </si>
  <si>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</si>
  <si>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</si>
  <si>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</si>
  <si>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</si>
  <si>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</si>
  <si>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</si>
  <si>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</si>
  <si>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</si>
  <si>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</si>
  <si>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</si>
  <si>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</si>
  <si>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</si>
  <si>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</si>
  <si>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</si>
  <si>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</si>
  <si>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</si>
  <si>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</si>
  <si>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</si>
  <si>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</si>
  <si>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</si>
  <si>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Rengøringsmidler må ikke indeholde følgende st</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</si>
  <si>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</si>
  <si>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Bilag 1.2 - Miljøprocedure</t>
  </si>
  <si>
    <t>Miljøprocedure</t>
  </si>
  <si>
    <t xml:space="preserve">Vi gør en indsats – både nu og i fremtiden - for at beskytte miljøet og naturen, hvor vi har mulighed for det i forhold til vores ressourcer. </t>
  </si>
  <si>
    <r>
      <t>·</t>
    </r>
    <r>
      <rPr>
        <sz val="7"/>
        <color rgb="FF000000"/>
        <rFont val="Times New Roman"/>
        <family val="1"/>
      </rPr>
      <t xml:space="preserve">       </t>
    </r>
    <r>
      <rPr>
        <i/>
        <sz val="9"/>
        <color rgb="FF000000"/>
        <rFont val="Verdana"/>
        <family val="2"/>
      </rPr>
      <t>Vi lever op til Green Restaurants kriterier og afsøger løbende nye muligheder for at forbedre vores miljøindsats.</t>
    </r>
  </si>
  <si>
    <r>
      <t>·</t>
    </r>
    <r>
      <rPr>
        <sz val="7"/>
        <color rgb="FF000000"/>
        <rFont val="Times New Roman"/>
        <family val="1"/>
      </rPr>
      <t xml:space="preserve">       </t>
    </r>
    <r>
      <rPr>
        <i/>
        <sz val="9"/>
        <color rgb="FF000000"/>
        <rFont val="Verdana"/>
        <family val="2"/>
      </rPr>
      <t>Vi samarbejder, motiverer og informerer vores kollegaer om, hvordan vi sammen passer på miljøet.</t>
    </r>
  </si>
  <si>
    <r>
      <t>·</t>
    </r>
    <r>
      <rPr>
        <sz val="7"/>
        <color rgb="FF000000"/>
        <rFont val="Times New Roman"/>
        <family val="1"/>
      </rPr>
      <t xml:space="preserve">       </t>
    </r>
    <r>
      <rPr>
        <i/>
        <sz val="9"/>
        <color rgb="FF000000"/>
        <rFont val="Verdana"/>
        <family val="2"/>
      </rPr>
      <t>Vi samarbejder med vores gæster om at nedbringe spisestedets miljøbelastning.</t>
    </r>
  </si>
  <si>
    <r>
      <t>·</t>
    </r>
    <r>
      <rPr>
        <sz val="7"/>
        <color rgb="FF000000"/>
        <rFont val="Times New Roman"/>
        <family val="1"/>
      </rPr>
      <t xml:space="preserve">       </t>
    </r>
    <r>
      <rPr>
        <i/>
        <sz val="9"/>
        <color rgb="FF000000"/>
        <rFont val="Verdana"/>
        <family val="2"/>
      </rPr>
      <t>Vi samarbejder med vores leverandører og samarbejdspartnere om at finde de mest bæredygtige løsninger.</t>
    </r>
  </si>
  <si>
    <t>Bilag 1.3 - Miljømål</t>
  </si>
  <si>
    <t>Mål</t>
  </si>
  <si>
    <t>Gennemført dato</t>
  </si>
  <si>
    <t>Sensor på gæstebadeværelser</t>
  </si>
  <si>
    <t>Aktivitet: Brug sanserne for børn</t>
  </si>
  <si>
    <t>Tina Jensen</t>
  </si>
  <si>
    <t>Nr.</t>
  </si>
  <si>
    <t>Miljømål</t>
  </si>
  <si>
    <r>
      <t>1.</t>
    </r>
    <r>
      <rPr>
        <sz val="7"/>
        <color theme="1"/>
        <rFont val="Times New Roman"/>
        <family val="1"/>
      </rPr>
      <t xml:space="preserve">    </t>
    </r>
    <r>
      <rPr>
        <sz val="8.5"/>
        <color theme="1"/>
        <rFont val="Verdana"/>
        <family val="2"/>
      </rPr>
      <t>Etabler en miljøgruppe</t>
    </r>
  </si>
  <si>
    <r>
      <t>2.</t>
    </r>
    <r>
      <rPr>
        <sz val="7"/>
        <color theme="1"/>
        <rFont val="Times New Roman"/>
        <family val="1"/>
      </rPr>
      <t xml:space="preserve">    </t>
    </r>
    <r>
      <rPr>
        <sz val="8.5"/>
        <color theme="1"/>
        <rFont val="Verdana"/>
        <family val="2"/>
      </rPr>
      <t>Udpeg miljøambassadører</t>
    </r>
  </si>
  <si>
    <r>
      <t>3.</t>
    </r>
    <r>
      <rPr>
        <sz val="7"/>
        <color theme="1"/>
        <rFont val="Times New Roman"/>
        <family val="1"/>
      </rPr>
      <t xml:space="preserve">    </t>
    </r>
    <r>
      <rPr>
        <sz val="8.5"/>
        <color theme="1"/>
        <rFont val="Verdana"/>
        <family val="2"/>
      </rPr>
      <t>Spildkampagne fra Sekretariatet</t>
    </r>
  </si>
  <si>
    <r>
      <t>4.</t>
    </r>
    <r>
      <rPr>
        <sz val="7"/>
        <color theme="1"/>
        <rFont val="Times New Roman"/>
        <family val="1"/>
      </rPr>
      <t xml:space="preserve">    </t>
    </r>
    <r>
      <rPr>
        <sz val="8.5"/>
        <color theme="1"/>
        <rFont val="Verdana"/>
        <family val="2"/>
      </rPr>
      <t xml:space="preserve">Udfasning af plastik </t>
    </r>
  </si>
  <si>
    <r>
      <t>5.</t>
    </r>
    <r>
      <rPr>
        <sz val="7"/>
        <color theme="1"/>
        <rFont val="Times New Roman"/>
        <family val="1"/>
      </rPr>
      <t xml:space="preserve">    </t>
    </r>
    <r>
      <rPr>
        <sz val="8.5"/>
        <color theme="1"/>
        <rFont val="Verdana"/>
        <family val="2"/>
      </rPr>
      <t>Mindre papir-kampagne</t>
    </r>
  </si>
  <si>
    <r>
      <t>6.</t>
    </r>
    <r>
      <rPr>
        <sz val="7"/>
        <color theme="1"/>
        <rFont val="Times New Roman"/>
        <family val="1"/>
      </rPr>
      <t xml:space="preserve">    </t>
    </r>
    <r>
      <rPr>
        <sz val="8.5"/>
        <color theme="1"/>
        <rFont val="Verdana"/>
        <family val="2"/>
      </rPr>
      <t>Send køkkenpersonale på Food-coordinator-uddannelse</t>
    </r>
  </si>
  <si>
    <r>
      <t>1.</t>
    </r>
    <r>
      <rPr>
        <sz val="7"/>
        <color theme="1"/>
        <rFont val="Times New Roman"/>
        <family val="1"/>
      </rPr>
      <t xml:space="preserve">    </t>
    </r>
    <r>
      <rPr>
        <sz val="8.5"/>
        <color theme="1"/>
        <rFont val="Verdana"/>
        <family val="2"/>
      </rPr>
      <t>Særlig gæsteindsats</t>
    </r>
  </si>
  <si>
    <r>
      <t>2.</t>
    </r>
    <r>
      <rPr>
        <sz val="7"/>
        <color theme="1"/>
        <rFont val="Times New Roman"/>
        <family val="1"/>
      </rPr>
      <t xml:space="preserve">    </t>
    </r>
    <r>
      <rPr>
        <sz val="8.5"/>
        <color theme="1"/>
        <rFont val="Verdana"/>
        <family val="2"/>
      </rPr>
      <t>Spørg til gæsternes holdning til bæredygtighed</t>
    </r>
  </si>
  <si>
    <r>
      <t>3.</t>
    </r>
    <r>
      <rPr>
        <sz val="7"/>
        <color theme="1"/>
        <rFont val="Times New Roman"/>
        <family val="1"/>
      </rPr>
      <t xml:space="preserve">    </t>
    </r>
    <r>
      <rPr>
        <sz val="8.5"/>
        <color theme="1"/>
        <rFont val="Verdana"/>
        <family val="2"/>
      </rPr>
      <t>Udpeg miljøambassadører</t>
    </r>
  </si>
  <si>
    <r>
      <t>1.</t>
    </r>
    <r>
      <rPr>
        <sz val="7"/>
        <color theme="1"/>
        <rFont val="Times New Roman"/>
        <family val="1"/>
      </rPr>
      <t xml:space="preserve">    </t>
    </r>
    <r>
      <rPr>
        <sz val="8.5"/>
        <color theme="1"/>
        <rFont val="Verdana"/>
        <family val="2"/>
      </rPr>
      <t>Opsamling af regnvand</t>
    </r>
  </si>
  <si>
    <r>
      <t>2.</t>
    </r>
    <r>
      <rPr>
        <sz val="7"/>
        <color theme="1"/>
        <rFont val="Times New Roman"/>
        <family val="1"/>
      </rPr>
      <t xml:space="preserve">    </t>
    </r>
    <r>
      <rPr>
        <sz val="8.5"/>
        <color theme="1"/>
        <rFont val="Verdana"/>
        <family val="2"/>
      </rPr>
      <t>Spar på vandet-kampagne</t>
    </r>
  </si>
  <si>
    <r>
      <t>1.</t>
    </r>
    <r>
      <rPr>
        <sz val="7"/>
        <color theme="1"/>
        <rFont val="Times New Roman"/>
        <family val="1"/>
      </rPr>
      <t xml:space="preserve">    </t>
    </r>
    <r>
      <rPr>
        <sz val="8.5"/>
        <color theme="1"/>
        <rFont val="Verdana"/>
        <family val="2"/>
      </rPr>
      <t>90 % miljømærkede rengøringsprodukter</t>
    </r>
  </si>
  <si>
    <r>
      <t>2.</t>
    </r>
    <r>
      <rPr>
        <sz val="7"/>
        <color theme="1"/>
        <rFont val="Times New Roman"/>
        <family val="1"/>
      </rPr>
      <t xml:space="preserve">    </t>
    </r>
    <r>
      <rPr>
        <sz val="8.5"/>
        <color theme="1"/>
        <rFont val="Verdana"/>
        <family val="2"/>
      </rPr>
      <t>Udfase anvendelsen af klude og svampe med mikroplastik</t>
    </r>
  </si>
  <si>
    <r>
      <t>3.</t>
    </r>
    <r>
      <rPr>
        <sz val="7"/>
        <color theme="1"/>
        <rFont val="Times New Roman"/>
        <family val="1"/>
      </rPr>
      <t xml:space="preserve">    </t>
    </r>
    <r>
      <rPr>
        <sz val="8.5"/>
        <color theme="1"/>
        <rFont val="Verdana"/>
        <family val="2"/>
      </rPr>
      <t>Internt kursus i grøn rengøring</t>
    </r>
  </si>
  <si>
    <r>
      <t>1.</t>
    </r>
    <r>
      <rPr>
        <sz val="7"/>
        <color theme="1"/>
        <rFont val="Times New Roman"/>
        <family val="1"/>
      </rPr>
      <t xml:space="preserve">    </t>
    </r>
    <r>
      <rPr>
        <sz val="8.5"/>
        <color theme="1"/>
        <rFont val="Verdana"/>
        <family val="2"/>
      </rPr>
      <t>Fjerne al kildevand og plastikemballage</t>
    </r>
  </si>
  <si>
    <r>
      <t>2.</t>
    </r>
    <r>
      <rPr>
        <sz val="7"/>
        <color theme="1"/>
        <rFont val="Times New Roman"/>
        <family val="1"/>
      </rPr>
      <t xml:space="preserve">    </t>
    </r>
    <r>
      <rPr>
        <sz val="8.5"/>
        <color theme="1"/>
        <rFont val="Verdana"/>
        <family val="2"/>
      </rPr>
      <t>Frasortere madaffald</t>
    </r>
  </si>
  <si>
    <r>
      <t>3.</t>
    </r>
    <r>
      <rPr>
        <sz val="7"/>
        <color theme="1"/>
        <rFont val="Times New Roman"/>
        <family val="1"/>
      </rPr>
      <t xml:space="preserve">    </t>
    </r>
    <r>
      <rPr>
        <sz val="8.5"/>
        <color theme="1"/>
        <rFont val="Verdana"/>
        <family val="2"/>
      </rPr>
      <t>Papirsortering på hvert kontor</t>
    </r>
  </si>
  <si>
    <r>
      <t>4.</t>
    </r>
    <r>
      <rPr>
        <sz val="7"/>
        <color theme="1"/>
        <rFont val="Times New Roman"/>
        <family val="1"/>
      </rPr>
      <t xml:space="preserve">    </t>
    </r>
    <r>
      <rPr>
        <sz val="8.5"/>
        <color theme="1"/>
        <rFont val="Verdana"/>
        <family val="2"/>
      </rPr>
      <t>Frasortere plastik</t>
    </r>
  </si>
  <si>
    <r>
      <t>5.</t>
    </r>
    <r>
      <rPr>
        <sz val="7"/>
        <color theme="1"/>
        <rFont val="Times New Roman"/>
        <family val="1"/>
      </rPr>
      <t xml:space="preserve">    </t>
    </r>
    <r>
      <rPr>
        <sz val="8.5"/>
        <color theme="1"/>
        <rFont val="Verdana"/>
        <family val="2"/>
      </rPr>
      <t>Internt kursus i affaldssortering</t>
    </r>
  </si>
  <si>
    <r>
      <t>1.</t>
    </r>
    <r>
      <rPr>
        <sz val="7"/>
        <color theme="1"/>
        <rFont val="Times New Roman"/>
        <family val="1"/>
      </rPr>
      <t xml:space="preserve">    </t>
    </r>
    <r>
      <rPr>
        <sz val="8.5"/>
        <color theme="1"/>
        <rFont val="Verdana"/>
        <family val="2"/>
      </rPr>
      <t>Sluk-lyset-kampagne</t>
    </r>
  </si>
  <si>
    <r>
      <t>2.</t>
    </r>
    <r>
      <rPr>
        <sz val="7"/>
        <color theme="1"/>
        <rFont val="Times New Roman"/>
        <family val="1"/>
      </rPr>
      <t xml:space="preserve">    </t>
    </r>
    <r>
      <rPr>
        <sz val="8.5"/>
        <color theme="1"/>
        <rFont val="Verdana"/>
        <family val="2"/>
      </rPr>
      <t>Skifte endnu et område til LED</t>
    </r>
  </si>
  <si>
    <r>
      <t>3.</t>
    </r>
    <r>
      <rPr>
        <sz val="7"/>
        <color theme="1"/>
        <rFont val="Times New Roman"/>
        <family val="1"/>
      </rPr>
      <t xml:space="preserve">    </t>
    </r>
    <r>
      <rPr>
        <sz val="8.5"/>
        <color theme="1"/>
        <rFont val="Verdana"/>
        <family val="2"/>
      </rPr>
      <t>Endnu et område med behovsstyring af lys</t>
    </r>
  </si>
  <si>
    <r>
      <t>4.</t>
    </r>
    <r>
      <rPr>
        <sz val="7"/>
        <color theme="1"/>
        <rFont val="Times New Roman"/>
        <family val="1"/>
      </rPr>
      <t xml:space="preserve">    </t>
    </r>
    <r>
      <rPr>
        <sz val="8.5"/>
        <color theme="1"/>
        <rFont val="Verdana"/>
        <family val="2"/>
      </rPr>
      <t>Fokus på vedvarende energi</t>
    </r>
  </si>
  <si>
    <r>
      <t>1.</t>
    </r>
    <r>
      <rPr>
        <sz val="7"/>
        <color theme="1"/>
        <rFont val="Times New Roman"/>
        <family val="1"/>
      </rPr>
      <t xml:space="preserve">    </t>
    </r>
    <r>
      <rPr>
        <sz val="8.5"/>
        <color theme="1"/>
        <rFont val="Verdana"/>
        <family val="2"/>
      </rPr>
      <t>Gå efter Det Økologiske Spisemærke</t>
    </r>
  </si>
  <si>
    <r>
      <t>2.</t>
    </r>
    <r>
      <rPr>
        <sz val="7"/>
        <color theme="1"/>
        <rFont val="Times New Roman"/>
        <family val="1"/>
      </rPr>
      <t xml:space="preserve">    </t>
    </r>
    <r>
      <rPr>
        <sz val="8.5"/>
        <color theme="1"/>
        <rFont val="Verdana"/>
        <family val="2"/>
      </rPr>
      <t>Finde lokale producenter</t>
    </r>
  </si>
  <si>
    <r>
      <t>3.</t>
    </r>
    <r>
      <rPr>
        <sz val="7"/>
        <color theme="1"/>
        <rFont val="Times New Roman"/>
        <family val="1"/>
      </rPr>
      <t xml:space="preserve">    </t>
    </r>
    <r>
      <rPr>
        <sz val="8.5"/>
        <color theme="1"/>
        <rFont val="Verdana"/>
        <family val="2"/>
      </rPr>
      <t>Vegetar-dag om måneden</t>
    </r>
  </si>
  <si>
    <r>
      <t>4.</t>
    </r>
    <r>
      <rPr>
        <sz val="7"/>
        <color theme="1"/>
        <rFont val="Times New Roman"/>
        <family val="1"/>
      </rPr>
      <t xml:space="preserve">    </t>
    </r>
    <r>
      <rPr>
        <sz val="8.5"/>
        <color theme="1"/>
        <rFont val="Verdana"/>
        <family val="2"/>
      </rPr>
      <t xml:space="preserve">”Af hvad for en fisk” bør vi spise </t>
    </r>
  </si>
  <si>
    <r>
      <t>1.</t>
    </r>
    <r>
      <rPr>
        <sz val="7"/>
        <color theme="1"/>
        <rFont val="Times New Roman"/>
        <family val="1"/>
      </rPr>
      <t xml:space="preserve">    </t>
    </r>
    <r>
      <rPr>
        <sz val="8.5"/>
        <color theme="1"/>
        <rFont val="Verdana"/>
        <family val="2"/>
      </rPr>
      <t>Møder med lokale samarbejdspartnere</t>
    </r>
  </si>
  <si>
    <r>
      <t>2.</t>
    </r>
    <r>
      <rPr>
        <sz val="7"/>
        <color theme="1"/>
        <rFont val="Times New Roman"/>
        <family val="1"/>
      </rPr>
      <t xml:space="preserve">    </t>
    </r>
    <r>
      <rPr>
        <sz val="8.5"/>
        <color theme="1"/>
        <rFont val="Verdana"/>
        <family val="2"/>
      </rPr>
      <t>Indsats for lokale fødevareoplevelser og Local Cooking</t>
    </r>
  </si>
  <si>
    <r>
      <t>3.</t>
    </r>
    <r>
      <rPr>
        <sz val="7"/>
        <color theme="1"/>
        <rFont val="Times New Roman"/>
        <family val="1"/>
      </rPr>
      <t xml:space="preserve">    </t>
    </r>
    <r>
      <rPr>
        <sz val="8.5"/>
        <color theme="1"/>
        <rFont val="Verdana"/>
        <family val="2"/>
      </rPr>
      <t>Arbejde for natur og nationalparker</t>
    </r>
  </si>
  <si>
    <r>
      <t>1.</t>
    </r>
    <r>
      <rPr>
        <sz val="7"/>
        <color theme="1"/>
        <rFont val="Times New Roman"/>
        <family val="1"/>
      </rPr>
      <t xml:space="preserve">    </t>
    </r>
    <r>
      <rPr>
        <sz val="8.5"/>
        <color theme="1"/>
        <rFont val="Verdana"/>
        <family val="2"/>
      </rPr>
      <t>Rygeområde</t>
    </r>
  </si>
  <si>
    <r>
      <t>2.</t>
    </r>
    <r>
      <rPr>
        <sz val="7"/>
        <color theme="1"/>
        <rFont val="Times New Roman"/>
        <family val="1"/>
      </rPr>
      <t xml:space="preserve">    </t>
    </r>
    <r>
      <rPr>
        <sz val="8.5"/>
        <color theme="1"/>
        <rFont val="Verdana"/>
        <family val="2"/>
      </rPr>
      <t>Kig på pointkriterier, som ikke opfyldes</t>
    </r>
  </si>
  <si>
    <r>
      <t>3.</t>
    </r>
    <r>
      <rPr>
        <sz val="7"/>
        <color theme="1"/>
        <rFont val="Times New Roman"/>
        <family val="1"/>
      </rPr>
      <t xml:space="preserve">    </t>
    </r>
    <r>
      <rPr>
        <sz val="8.5"/>
        <color theme="1"/>
        <rFont val="Verdana"/>
        <family val="2"/>
      </rPr>
      <t>Diversitetsprojekt</t>
    </r>
  </si>
  <si>
    <r>
      <t>4.</t>
    </r>
    <r>
      <rPr>
        <sz val="7"/>
        <color theme="1"/>
        <rFont val="Times New Roman"/>
        <family val="1"/>
      </rPr>
      <t xml:space="preserve">    </t>
    </r>
    <r>
      <rPr>
        <sz val="8.5"/>
        <color theme="1"/>
        <rFont val="Verdana"/>
        <family val="2"/>
      </rPr>
      <t>Bi-projekt</t>
    </r>
  </si>
  <si>
    <r>
      <t>1.</t>
    </r>
    <r>
      <rPr>
        <sz val="7"/>
        <color theme="1"/>
        <rFont val="Times New Roman"/>
        <family val="1"/>
      </rPr>
      <t xml:space="preserve">    </t>
    </r>
    <r>
      <rPr>
        <sz val="8.5"/>
        <color theme="1"/>
        <rFont val="Verdana"/>
        <family val="2"/>
      </rPr>
      <t>Personaletur til destinationens leverandører</t>
    </r>
  </si>
  <si>
    <r>
      <t>2.</t>
    </r>
    <r>
      <rPr>
        <sz val="7"/>
        <color theme="1"/>
        <rFont val="Times New Roman"/>
        <family val="1"/>
      </rPr>
      <t xml:space="preserve">    </t>
    </r>
    <r>
      <rPr>
        <sz val="8.5"/>
        <color theme="1"/>
        <rFont val="Verdana"/>
        <family val="2"/>
      </rPr>
      <t xml:space="preserve">Aftale med naturvejleder om fx naturens råvarer </t>
    </r>
  </si>
  <si>
    <r>
      <t>3.</t>
    </r>
    <r>
      <rPr>
        <sz val="7"/>
        <color theme="1"/>
        <rFont val="Times New Roman"/>
        <family val="1"/>
      </rPr>
      <t xml:space="preserve">    </t>
    </r>
    <r>
      <rPr>
        <sz val="8.5"/>
        <color theme="1"/>
        <rFont val="Verdana"/>
        <family val="2"/>
      </rPr>
      <t>Deltage i Local Cooking</t>
    </r>
  </si>
  <si>
    <r>
      <t>4.</t>
    </r>
    <r>
      <rPr>
        <sz val="7"/>
        <color theme="1"/>
        <rFont val="Times New Roman"/>
        <family val="1"/>
      </rPr>
      <t xml:space="preserve">    </t>
    </r>
    <r>
      <rPr>
        <sz val="8.5"/>
        <color theme="1"/>
        <rFont val="Verdana"/>
        <family val="2"/>
      </rPr>
      <t>Fælles affaldskampagne fx fra DN</t>
    </r>
  </si>
  <si>
    <r>
      <t>5.</t>
    </r>
    <r>
      <rPr>
        <sz val="7"/>
        <color theme="1"/>
        <rFont val="Times New Roman"/>
        <family val="1"/>
      </rPr>
      <t xml:space="preserve">    </t>
    </r>
    <r>
      <rPr>
        <sz val="8.5"/>
        <color theme="1"/>
        <rFont val="Verdana"/>
        <family val="2"/>
      </rPr>
      <t>Strandrensning</t>
    </r>
  </si>
  <si>
    <r>
      <t>1.</t>
    </r>
    <r>
      <rPr>
        <sz val="7"/>
        <color theme="1"/>
        <rFont val="Times New Roman"/>
        <family val="1"/>
      </rPr>
      <t xml:space="preserve">    </t>
    </r>
    <r>
      <rPr>
        <sz val="8.5"/>
        <color theme="1"/>
        <rFont val="Verdana"/>
        <family val="2"/>
      </rPr>
      <t>Indstil alle printere til at printe dobbeltsidet</t>
    </r>
  </si>
  <si>
    <t>År / Dato</t>
  </si>
  <si>
    <t>2. Kollegaer</t>
  </si>
  <si>
    <t>3. Gæsteinformation</t>
  </si>
  <si>
    <t>4. Vand</t>
  </si>
  <si>
    <t>5. Rengøring</t>
  </si>
  <si>
    <t>6. Affald</t>
  </si>
  <si>
    <t>7. Energi</t>
  </si>
  <si>
    <t xml:space="preserve">8. Fødevarer
</t>
  </si>
  <si>
    <t>9. Madspild</t>
  </si>
  <si>
    <t>10. Udeområde</t>
  </si>
  <si>
    <t>11. Mad og natur</t>
  </si>
  <si>
    <t>12. Administration</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</si>
  <si>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</si>
  <si>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</si>
  <si>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 xml:space="preserve">Vi involverer vores kollegaer og inspireres af hinandens råd 
og forslag </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</si>
  <si>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</si>
  <si>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træner i at tage imod klare bestillinger, så misforståelser og 
efterfølgende spild undgås</t>
    </r>
  </si>
  <si>
    <r>
      <t xml:space="preserve">Bilag 6.1 – </t>
    </r>
    <r>
      <rPr>
        <b/>
        <sz val="16"/>
        <color rgb="FF00B050"/>
        <rFont val="Verdana"/>
        <family val="2"/>
      </rPr>
      <t>Forslag til affaldsplan</t>
    </r>
  </si>
  <si>
    <t>Bilag 4</t>
  </si>
  <si>
    <t>Skema til indtastning af vandforbrug</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</si>
  <si>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</si>
  <si>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</si>
  <si>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</si>
  <si>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For at miljøgevinsten skal stå i et rimeligt forhold til arbejdsindsats og udgifter, skal det vurderes, hvor og hvordan vi får mest miljø for pengene.</t>
  </si>
  <si>
    <t>Bilag 12.1 - Grøn indkøbspolitik og -procedure</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</si>
  <si>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</si>
  <si>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</si>
  <si>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</si>
  <si>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</si>
  <si>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 xml:space="preserve">Det betyder at:
</t>
  </si>
  <si>
    <t>Udpeget miljøansvarligt</t>
  </si>
  <si>
    <t xml:space="preserve">Har en miljøpolitik eller –procedure for hvor-dan der arbejdes med miljøindsatsen </t>
  </si>
  <si>
    <t xml:space="preserve">Samler miljømateriale i mappe eller elektro-nisk </t>
  </si>
  <si>
    <t>Ledelse har besluttet at arbejde med miljødagsordenen</t>
  </si>
  <si>
    <t>Kollegaer instrueres om Green Tourism Organization</t>
  </si>
  <si>
    <t xml:space="preserve">Procedure for hvordan nye kollegaer sættes ind i miljøarbejdet </t>
  </si>
  <si>
    <t>Procedure for kollegaer</t>
  </si>
  <si>
    <t xml:space="preserve">Synlig information om Green Tourism Organi-zation på stedet ved tildeling </t>
  </si>
  <si>
    <t>Offentlig transport</t>
  </si>
  <si>
    <t xml:space="preserve">Organisationen informerer turister og gæster til organisationen om offentlig transport </t>
  </si>
  <si>
    <t xml:space="preserve">Kan måle eller estimere vandforbrug for hver måned </t>
  </si>
  <si>
    <t xml:space="preserve">Organisationen har fast procedure for indberetning utætte VVS installationer </t>
  </si>
  <si>
    <t>Indberetning af installationer</t>
  </si>
  <si>
    <t>Håndvaske er vandbesparende med max 5 l/min</t>
  </si>
  <si>
    <t>4.4</t>
  </si>
  <si>
    <t xml:space="preserve">Håndvaske  </t>
  </si>
  <si>
    <t>Personale brusere</t>
  </si>
  <si>
    <t>Sensor ved urinaler</t>
  </si>
  <si>
    <t>Affaldsspande</t>
  </si>
  <si>
    <t xml:space="preserve">Personalebrusere med max 9 l/min </t>
  </si>
  <si>
    <t xml:space="preserve">Mest brugte toiletter er med dobbeltskyl </t>
  </si>
  <si>
    <t xml:space="preserve">Sensor på urinaler </t>
  </si>
  <si>
    <t xml:space="preserve">Affaldsspand på hvert toilet </t>
  </si>
  <si>
    <t>Tidsstyrende brusere</t>
  </si>
  <si>
    <t>4.10</t>
  </si>
  <si>
    <t>4.12</t>
  </si>
  <si>
    <t>4.14</t>
  </si>
  <si>
    <t>4.15</t>
  </si>
  <si>
    <t>Har trykknap</t>
  </si>
  <si>
    <t>Har regnvandstønde/opsamling</t>
  </si>
  <si>
    <t>5.4</t>
  </si>
  <si>
    <t xml:space="preserve">Hånd og WC papir </t>
  </si>
  <si>
    <t xml:space="preserve">Klude og linned </t>
  </si>
  <si>
    <t xml:space="preserve">Håndsæbe </t>
  </si>
  <si>
    <t xml:space="preserve">50 % af rengøringsmidler er miljømærkede </t>
  </si>
  <si>
    <t xml:space="preserve">Bruger primært fiberklude </t>
  </si>
  <si>
    <t xml:space="preserve">Hånd- og wc-papir er miljømærket </t>
  </si>
  <si>
    <t>Rengøringsfolk eller firma kender til procedure for miljøvenlig rengøring– Se bilag 5.1</t>
  </si>
  <si>
    <t xml:space="preserve">Klude, linned og håndklæder vaskes med miljømærkede vaskemidler eller på miljømærkede vaskerier </t>
  </si>
  <si>
    <t xml:space="preserve">Al håndsæbe er miljømærket </t>
  </si>
  <si>
    <t xml:space="preserve">Klude, børster og svampe er uden mikroplast </t>
  </si>
  <si>
    <t>6.3</t>
  </si>
  <si>
    <t>6.4</t>
  </si>
  <si>
    <t>6.6</t>
  </si>
  <si>
    <t>6.8</t>
  </si>
  <si>
    <t xml:space="preserve">Affaldsplan </t>
  </si>
  <si>
    <t>Ordentlige affaldsspande</t>
  </si>
  <si>
    <t>Frasortering</t>
  </si>
  <si>
    <t xml:space="preserve">Kildesortering </t>
  </si>
  <si>
    <t>Leverandører</t>
  </si>
  <si>
    <t xml:space="preserve">Engangsemballage </t>
  </si>
  <si>
    <t>Har en affaldsplan Se bilag 6.1</t>
  </si>
  <si>
    <t xml:space="preserve">Tilpas med affaldspande både ude og inde </t>
  </si>
  <si>
    <t xml:space="preserve">Sorteringsmuligheder er let tilgængelig </t>
  </si>
  <si>
    <t xml:space="preserve">Affaldssorteringen afspejler kommunens affaldsordning og opdeles minimum i 4 fraktioner pant, glas, papir, pap, dåser/metal, madaffald etc. </t>
  </si>
  <si>
    <t xml:space="preserve">Frasorterer miljøfarligt affald batterier, maling, lysstofrør/E-pære, kemikalier etc. </t>
  </si>
  <si>
    <t xml:space="preserve">Kildesorteringsinformation såsom piktogrammer </t>
  </si>
  <si>
    <t xml:space="preserve">Leverandører tager kasser, paller mm. retur </t>
  </si>
  <si>
    <t xml:space="preserve">Begrænser brug af engangsemballage – især af plast </t>
  </si>
  <si>
    <t xml:space="preserve">Undgår kildevand hvor det er muligt </t>
  </si>
  <si>
    <t>Haveaffald</t>
  </si>
  <si>
    <t xml:space="preserve">Haveaffald komposteres </t>
  </si>
  <si>
    <t>6.13</t>
  </si>
  <si>
    <t>6.14</t>
  </si>
  <si>
    <t>6.15</t>
  </si>
  <si>
    <t>7.3</t>
  </si>
  <si>
    <t>7.8</t>
  </si>
  <si>
    <t>7.7</t>
  </si>
  <si>
    <t xml:space="preserve"> Energiaflæsning</t>
  </si>
  <si>
    <t>Isolering</t>
  </si>
  <si>
    <t>Varmtvandsrør isolerede</t>
  </si>
  <si>
    <t>Ventilation</t>
  </si>
  <si>
    <t>Energisyn</t>
  </si>
  <si>
    <t xml:space="preserve">Kan måle eller estimere det månedlige energiforbrug </t>
  </si>
  <si>
    <t>Belysning udenfor, på bagtrapper, kældre og nye toiletter er behovsstyret med tidsstyring, bevægelses-/lydsensor eller skumringsanlæg</t>
  </si>
  <si>
    <t>Tidsstyring af lys</t>
  </si>
  <si>
    <t xml:space="preserve">Tids- og behovsstyring af elektriske installationer ved udstillinger </t>
  </si>
  <si>
    <t xml:space="preserve">Ikke 1 lags vinduer i opvarmede områder </t>
  </si>
  <si>
    <t xml:space="preserve">Tilpas isolering af bygninger </t>
  </si>
  <si>
    <t xml:space="preserve">Varmvandsrør er isoleret </t>
  </si>
  <si>
    <t xml:space="preserve">Ventilation, kedler og klimaanlæg styres, rengøres jævnligt og efterses årligt </t>
  </si>
  <si>
    <t xml:space="preserve">Køle- og fryseskabe er med intakte lister </t>
  </si>
  <si>
    <t xml:space="preserve">Gennemført energisyn/energimærkning indenfor 10 år </t>
  </si>
  <si>
    <t>7.16d</t>
  </si>
  <si>
    <t xml:space="preserve">Har varmepumper </t>
  </si>
  <si>
    <t>Jordvarme</t>
  </si>
  <si>
    <t>Salgs- og kaffeautomater</t>
  </si>
  <si>
    <t xml:space="preserve">Ingen halogen-/glødepærer på virksomheden </t>
  </si>
  <si>
    <t>Ikke direkte el-radiatorer</t>
  </si>
  <si>
    <t>Har varmepumper</t>
  </si>
  <si>
    <t>8.10</t>
  </si>
  <si>
    <t>Minimum 10 % økologi</t>
  </si>
  <si>
    <t>Lokalt og sæson</t>
  </si>
  <si>
    <t>Indkøb af fødevarer består af minimum 10 % økologi</t>
  </si>
  <si>
    <t xml:space="preserve">Indsats for at minimere madspild </t>
  </si>
  <si>
    <t>Indkøber lokale og sæsons fødevarer</t>
  </si>
  <si>
    <t>Økologi</t>
  </si>
  <si>
    <t>Lokale fødevare</t>
  </si>
  <si>
    <t>Sæson fødevare</t>
  </si>
  <si>
    <t>Fairtrade</t>
  </si>
  <si>
    <t>Miljøkrav</t>
  </si>
  <si>
    <t>Leverandører og kantiner</t>
  </si>
  <si>
    <t>9.4a</t>
  </si>
  <si>
    <t>9.4b</t>
  </si>
  <si>
    <t xml:space="preserve">Arbejder aktivt for at destinationen/forretningsområde bliver mere bæredygtig </t>
  </si>
  <si>
    <t xml:space="preserve">Minimum 40 % af destinationens hoteller eller hotelværelser er miljømærkede </t>
  </si>
  <si>
    <t xml:space="preserve">Arbejder aktivt for at hjælpe og understøtte destinationens eller forretningsområdets turistvirksomheder til at agere bæredygtigt bl.a. ved at anbefale miljømærkning </t>
  </si>
  <si>
    <t>Bæredygtighedsstrategi, som bekræfter den bæredygtige indsats Minimum a eller b.</t>
  </si>
  <si>
    <t xml:space="preserve">Samarbejder med lokale myndigheder om at gøre destinationen/forretningsområdet mere bæredygtig </t>
  </si>
  <si>
    <t>Kommunikerer troværdigt og pålideligt om indsatsen indenfor miljø og bæredygtighed</t>
  </si>
  <si>
    <t>Aktivt arbejde for bæredygtig destination</t>
  </si>
  <si>
    <t>Miljømærkning</t>
  </si>
  <si>
    <t>Anbefaler miljømærkning</t>
  </si>
  <si>
    <t>Underskriver samarbejdsaftale med Tourism Organization om indsatsen og/eller</t>
  </si>
  <si>
    <t>Samarbejdsaftaler</t>
  </si>
  <si>
    <t>Strategi</t>
  </si>
  <si>
    <t>Samarbejder</t>
  </si>
  <si>
    <t>Kommunikation om bæredygtige indsatser</t>
  </si>
  <si>
    <t>Plæneklipper</t>
  </si>
  <si>
    <t>Ikke kemi i ukrudtsmidler</t>
  </si>
  <si>
    <t>Kunstvanding</t>
  </si>
  <si>
    <t xml:space="preserve">Benytter ikke kemiske ukrudtsmidler </t>
  </si>
  <si>
    <t>Fredningsbestemmelser</t>
  </si>
  <si>
    <t xml:space="preserve">Benytter brænder, ukrudtsdug eller håndkraft til ukrudtsbekæmpelse </t>
  </si>
  <si>
    <t>11.2</t>
  </si>
  <si>
    <t>11.3</t>
  </si>
  <si>
    <t xml:space="preserve">Information om beskyttede områder fx Natura 2000 </t>
  </si>
  <si>
    <t xml:space="preserve">Information om omkringliggende natur </t>
  </si>
  <si>
    <t>Destinationen har en cykelordning for for lån eller leje af cykler</t>
  </si>
  <si>
    <t>Omkringliggende natur</t>
  </si>
  <si>
    <t>Cykelordning</t>
  </si>
  <si>
    <t>Turistvirksomheder</t>
  </si>
  <si>
    <t>Lån eller leje cykler</t>
  </si>
  <si>
    <t>Information om Blå Flag strand eller havn</t>
  </si>
  <si>
    <t>Låne eller leje cykler i forbindelse med organisationen</t>
  </si>
  <si>
    <t xml:space="preserve">Anbefaler andre miljømærkede turistvirksomheder </t>
  </si>
  <si>
    <t>Indkøbsprocedure</t>
  </si>
  <si>
    <t xml:space="preserve">Har en indkøbsprocedure. Se bilag 12.1 </t>
  </si>
  <si>
    <t xml:space="preserve">Opvaskemaskine har minimum Energimærke A </t>
  </si>
  <si>
    <t>Destination og forretningsområde</t>
  </si>
  <si>
    <t>Natur</t>
  </si>
  <si>
    <t>Organisationen har en procedure, som hjælper stedet med at nedbringe ressourceforbruget og lave miljøforbedringer.</t>
  </si>
  <si>
    <t>Organisationen skal hvert år fastsætte og gennemføre minimum 2 miljømål.</t>
  </si>
  <si>
    <t>Ejeren, eller den miljøansvarlige medarbejder, uddanner, informerer og involverer kollegaer i forhold til Green Tourism Organization, og om hvordan de støtter op om den bæredygtige indsats.</t>
  </si>
  <si>
    <t>Organisationen har synlig information om Green Tourism Organization på stedet og hjemmesiden og om hvordan gæsten kan hjælpe med miljøindsatsen.</t>
  </si>
  <si>
    <t>Organisationen måler og vurderer vandforbruget og har iværksat og planlægger tiltag for at spare på vandet.</t>
  </si>
  <si>
    <t>Organisationen gør rent primært med miljømærkede rengøringsprodukter og har en procedure for at spare på brugen af rengøringsprodukter, vand og energi.</t>
  </si>
  <si>
    <t>Organisationen vasker med miljømærkede vaskemidler og/eller på miljømærket vaskeri.</t>
  </si>
  <si>
    <t>Organisationen har en plan for minimering og sortering af affald i minimum 10 fraktioner inklusiv madaffald.</t>
  </si>
  <si>
    <t>Organisationen måler og vurderer energiforbruget og har iværksat og planlægger tiltag for at spare på energien.</t>
  </si>
  <si>
    <t>Organisationen benytter min. 20 % økologiske råvarer eller har Det Økologiske Spisemærke.</t>
  </si>
  <si>
    <t>Organisationen benytter råvarer, der indkøbes lokalt, i sæson og med fokus på ansvarlighed og tilbyder vegetariske alternativer.</t>
  </si>
  <si>
    <t>Organisationen har en procedure for at kortlægge, nedbringe og instruere kollegaer om madspild.</t>
  </si>
  <si>
    <t>Organisationen beskytter udeområder, og der anvendes ikke kemiske ukrudtsbekæmpelsesmidler.</t>
  </si>
  <si>
    <t>Organisationen informerer om naturforståelse i forhold til fødevarer og tilberedning af mad, og kan give forslag til aktiviteter, der bidrager til viden herom.</t>
  </si>
  <si>
    <t>Organisationen har en indkøbsprocedure og køber primært miljø- og energimærkede produkter.</t>
  </si>
  <si>
    <t>Stedets navn</t>
  </si>
  <si>
    <t xml:space="preserve">Som en del af GREEN TOURISM ORGANISATION skal vi arbejde aktivt med at nedbringe 
stedets madspild. </t>
  </si>
  <si>
    <t xml:space="preserve">Vi holde øje med og følger GREEN TOURISM ORGANIZATIONs kriterier, når der købes ind.
</t>
  </si>
  <si>
    <t xml:space="preserve">Vi  formidler GREEN TOURISM ORGANISATION's krav og ønsker videre til relevante leverandører fx via de udarbejdede leverandørark under navnet GREETS Supply.
</t>
  </si>
  <si>
    <t>Vi bruger følgende miljøråd når der rengøres på vores sted.</t>
  </si>
  <si>
    <t>Synlig information om Green Tourism Organization på hjemmesiden ved tildeling</t>
  </si>
  <si>
    <t>Kollegaer instrueres om Green Tourism Organization, og hvordan de bidrager til en miljøvenlig drift af organisationen</t>
  </si>
  <si>
    <t>Stedet har bimålere</t>
  </si>
  <si>
    <t>Sidste års vandforbrug/m3</t>
  </si>
  <si>
    <t>Sidste års el-forbrug/kWh</t>
  </si>
  <si>
    <t>Sidste års varmeforbrug  af L olie, M3 gas kWh/MWh/M3 fjernvarme</t>
  </si>
  <si>
    <t>Dato for tildeling af Green Tourism Organization</t>
  </si>
  <si>
    <t>Bilag 8.1 – Beregning af økologiprocent</t>
  </si>
  <si>
    <r>
      <t xml:space="preserve">Bilag 8.13 – </t>
    </r>
    <r>
      <rPr>
        <b/>
        <sz val="16"/>
        <color rgb="FF00B050"/>
        <rFont val="Verdana"/>
        <family val="2"/>
      </rPr>
      <t>Procedure for at nedbringe madspild</t>
    </r>
  </si>
  <si>
    <t>Bilag 5.6</t>
  </si>
  <si>
    <t>Virksomhed</t>
  </si>
  <si>
    <t>X indgår nærværende samarbejdsaftale med Sekretariatet i HORESTA i forbindelse med, at X mærkes med Green Tourism Organization.</t>
  </si>
  <si>
    <t>Følgende målsætning er sat:</t>
  </si>
  <si>
    <r>
      <t>·</t>
    </r>
    <r>
      <rPr>
        <sz val="7"/>
        <color rgb="FF000000"/>
        <rFont val="Times New Roman"/>
        <family val="1"/>
      </rPr>
      <t xml:space="preserve">        </t>
    </r>
    <r>
      <rPr>
        <sz val="10"/>
        <color rgb="FF000000"/>
        <rFont val="Verdana"/>
        <family val="2"/>
      </rPr>
      <t>…</t>
    </r>
  </si>
  <si>
    <t>___________________</t>
  </si>
  <si>
    <t>Navn</t>
  </si>
  <si>
    <t>Formand</t>
  </si>
  <si>
    <t xml:space="preserve">X organisation </t>
  </si>
  <si>
    <t>Green Tourism Organization</t>
  </si>
  <si>
    <t>Bilag 9.2 –Udkast til samarbejdsaftale</t>
  </si>
  <si>
    <t>I forbindelse med mærkningen forpligtiger X sig til at arbejde for
 at sprede arbejdet med bæredygtig turisme. Hertil at arbejde for at områdets turistvirksomheder mærkes med et anerkendt miljømærke, såsom Blomsten, Svanen eller Green Key jf. kriterium 9a-e.</t>
  </si>
  <si>
    <r>
      <t>·</t>
    </r>
    <r>
      <rPr>
        <sz val="7"/>
        <color rgb="FF000000"/>
        <rFont val="Times New Roman"/>
        <family val="1"/>
      </rPr>
      <t xml:space="preserve">        </t>
    </r>
    <r>
      <rPr>
        <sz val="10"/>
        <color rgb="FF000000"/>
        <rFont val="Verdana"/>
        <family val="2"/>
      </rPr>
      <t xml:space="preserve">X vil udarbejde en strategi for bæredygtig turisme.
</t>
    </r>
  </si>
  <si>
    <r>
      <t>·</t>
    </r>
    <r>
      <rPr>
        <sz val="7"/>
        <color rgb="FF000000"/>
        <rFont val="Times New Roman"/>
        <family val="1"/>
      </rPr>
      <t xml:space="preserve">        </t>
    </r>
    <r>
      <rPr>
        <sz val="10"/>
        <color rgb="FF000000"/>
        <rFont val="Verdana"/>
        <family val="2"/>
      </rPr>
      <t>X arbejder for at antallet af miljømærkede hoteller i
 løbet af Q år stiger fra Y til Z %.</t>
    </r>
  </si>
  <si>
    <r>
      <t>·</t>
    </r>
    <r>
      <rPr>
        <sz val="7"/>
        <color rgb="FF000000"/>
        <rFont val="Times New Roman"/>
        <family val="1"/>
      </rPr>
      <t xml:space="preserve">        </t>
    </r>
    <r>
      <rPr>
        <sz val="10"/>
        <color rgb="FF000000"/>
        <rFont val="Verdana"/>
        <family val="2"/>
      </rPr>
      <t xml:space="preserve">X arbejder for at introducere miljømærkning af 
restauranter, campingpladser, hostels, attraktioner og museer, som ligger i destinationen i løbet af Q år.  </t>
    </r>
  </si>
  <si>
    <t>Som en del af GREEN TOURISM ORGANISATION indgås en samarbejdsaftale med sekretariatet i HORESTA.</t>
  </si>
  <si>
    <t>Spisesteder mærket med Green Tourism Organization har en grøn indkøbspolitik eller -procedure. 
Dette dokument beskriver formål og giver et eksempel på indhold af politikken.</t>
  </si>
  <si>
    <t>På vej</t>
  </si>
  <si>
    <t>Ikke relevant</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</si>
  <si>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Tourism Organization.</t>
  </si>
  <si>
    <t>De ark, som er farvet grønt "A. Virksomhedsdata" og "C. Ansøgning" skal udfyldes. De resterende ark markeret med blåt er til eget brug for overblik og inspiration.</t>
  </si>
  <si>
    <t>Hvad skal udfyldes i arkene?</t>
  </si>
  <si>
    <t>I skal udfylde så meget I kan i ark A om Virksomhedsdata.</t>
  </si>
  <si>
    <t>Arkene 1, 4, 5, 6, 7 og 8 kan bruges til egen inspiration, beregninger og overvågning og skal ikke nødvendigvis udfyldes i forbindelse med indsendelsen i starten af december.
Ark B. Kriterier er de overordnede kriterier.</t>
  </si>
  <si>
    <t>Virksomheden skal sammenlagt opnå 30 % af pointene, hvilket svarer til omkring 80 point - naturligvis afhængig af stedet.</t>
  </si>
  <si>
    <t>Hvordan får jeg adgang til GREETS Material?</t>
  </si>
  <si>
    <t>I skal svarer, hvad I forventer at være klar ved tildeling. I kan fx ikke opsætte Green Tourism Organization information jf. punkt 3, men så svarer i "Ja" og i kommentarfeltet skriver I fx "Opsættes ved tildeling etc."</t>
  </si>
  <si>
    <t>Svar "Ja", "Nej", "På vej" og "Ikke relevant" i kolonne "E" i skema C og uddyb i kolonne "F". I kolonne "G" kan i samtælle jeres pointkriterier.</t>
  </si>
  <si>
    <t>Nedskrevet procedure for minimering af madspild</t>
  </si>
  <si>
    <t>Miljøkrav med i forpagtningsaftale</t>
  </si>
  <si>
    <t>Leverandør eller kantine har Det Økologiske Spisemærke</t>
  </si>
  <si>
    <t>Nedsat miljøgruppe med kollegaer</t>
  </si>
  <si>
    <t>Kollega på miljøkursus/uddannelse</t>
  </si>
  <si>
    <t>Kollegakonkurrencer</t>
  </si>
  <si>
    <t>Køber fairtrade, MSC etc., når det er muligt</t>
  </si>
  <si>
    <t>Aftaler med madleverandør om primært at bruge sæsonens fødevare</t>
  </si>
  <si>
    <t>Aftaler med madleverandør om primært at bruge lokale fødevare</t>
  </si>
  <si>
    <t>Køber minimum 20 % økologi</t>
  </si>
  <si>
    <t>Opslag med miljøråd på Facebook, Instagram og andre sociale medier</t>
  </si>
  <si>
    <t>Miljøindhold og råd på hjemmeside</t>
  </si>
  <si>
    <t>Gæster og samarbejdspartnere kan komme med råd til restaurantens miljøarbejde</t>
  </si>
  <si>
    <t xml:space="preserve">Vil hvert år gennemføre min 2 miljømål 
- Se liste med forslag i bilag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</si>
</sst>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64">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rgb="FF000000"/>
      <name val="Verdana"/>
      <family val="2"/>
    </font>
    <font>
      <b/>
      <sz val="9"/>
      <color theme="1"/>
      <name val="Verdana"/>
      <family val="2"/>
    </font>
    <font>
      <sz val="8"/>
      <color indexed="8"/>
      <name val="Verdana"/>
      <family val="2"/>
    </font>
    <font>
      <sz val="11"/>
      <color rgb="FF006100"/>
      <name val="Calibri"/>
      <family val="2"/>
      <scheme val="minor"/>
    </font>
    <font>
      <sz val="11"/>
      <color rgb="FF9C6500"/>
      <name val="Calibri"/>
      <family val="2"/>
      <scheme val="minor"/>
    </font>
    <font>
      <b/>
      <sz val="8"/>
      <name val="Verdana"/>
      <family val="2"/>
    </font>
    <font>
      <sz val="8"/>
      <color rgb="FF333333"/>
      <name val="Inherit"/>
    </font>
    <font>
      <u/>
      <sz val="11"/>
      <color theme="10"/>
      <name val="Calibri"/>
      <family val="2"/>
    </font>
    <font>
      <sz val="8"/>
      <name val="Calibri"/>
      <family val="2"/>
      <scheme val="minor"/>
    </font>
    <font>
      <b/>
      <sz val="9"/>
      <color rgb="FFFFFFFF"/>
      <name val="Verdana"/>
      <family val="2"/>
    </font>
    <font>
      <sz val="9"/>
      <color rgb="FF000000"/>
      <name val="Verdana"/>
      <family val="2"/>
    </font>
    <font>
      <i/>
      <sz val="9"/>
      <color rgb="FF000000"/>
      <name val="Verdana"/>
      <family val="2"/>
    </font>
    <font>
      <b/>
      <sz val="14"/>
      <color rgb="FF00B050"/>
      <name val="Verdana"/>
      <family val="2"/>
    </font>
    <font>
      <b/>
      <sz val="16"/>
      <color rgb="FF00B050"/>
      <name val="Verdana"/>
      <family val="2"/>
    </font>
    <font>
      <b/>
      <sz val="8"/>
      <color rgb="FF00B050"/>
      <name val="Verdana"/>
      <family val="2"/>
    </font>
    <font>
      <sz val="8"/>
      <color rgb="FF000000"/>
      <name val="Times New Roman"/>
      <family val="1"/>
    </font>
    <font>
      <sz val="8"/>
      <color rgb="FF000000"/>
      <name val="Arial"/>
      <family val="2"/>
    </font>
    <font>
      <sz val="10"/>
      <color rgb="FF000000"/>
      <name val="Arial"/>
      <family val="2"/>
    </font>
    <font>
      <b/>
      <sz val="16"/>
      <color rgb="FF92D050"/>
      <name val="Verdana"/>
      <family val="2"/>
    </font>
    <font>
      <b/>
      <sz val="12"/>
      <color rgb="FF00B050"/>
      <name val="Verdana"/>
      <family val="2"/>
    </font>
    <font>
      <sz val="10"/>
      <color theme="1"/>
      <name val="Verdana"/>
      <family val="2"/>
    </font>
    <font>
      <sz val="10"/>
      <color theme="1"/>
      <name val="Symbol"/>
      <family val="1"/>
      <charset val="2"/>
    </font>
    <font>
      <sz val="7"/>
      <color theme="1"/>
      <name val="Times New Roman"/>
      <family val="1"/>
    </font>
    <font>
      <b/>
      <sz val="10"/>
      <color rgb="FF000000"/>
      <name val="Verdana"/>
      <family val="2"/>
    </font>
    <font>
      <i/>
      <sz val="10"/>
      <color theme="1"/>
      <name val="Verdana"/>
      <family val="2"/>
    </font>
    <font>
      <sz val="10"/>
      <color theme="1"/>
      <name val="Calibri"/>
      <family val="2"/>
      <scheme val="minor"/>
    </font>
    <font>
      <sz val="11"/>
      <color theme="1"/>
      <name val="Arial"/>
      <family val="2"/>
    </font>
    <font>
      <b/>
      <sz val="11"/>
      <color rgb="FF000000"/>
      <name val="Verdana"/>
      <family val="2"/>
    </font>
    <font>
      <b/>
      <sz val="8"/>
      <color rgb="FFEEECE1"/>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b/>
      <sz val="12"/>
      <color theme="1"/>
      <name val="Arial"/>
      <family val="2"/>
    </font>
    <font>
      <b/>
      <sz val="10"/>
      <color theme="1"/>
      <name val="Verdana"/>
      <family val="2"/>
    </font>
    <font>
      <sz val="8"/>
      <color theme="1"/>
      <name val="Arial"/>
      <family val="2"/>
    </font>
    <font>
      <b/>
      <sz val="20"/>
      <color rgb="FF00B050"/>
      <name val="Verdana"/>
      <family val="2"/>
    </font>
    <font>
      <sz val="10"/>
      <color rgb="FF000000"/>
      <name val="Verdana"/>
      <family val="2"/>
    </font>
    <font>
      <b/>
      <sz val="10"/>
      <color rgb="FF92D050"/>
      <name val="Verdana"/>
      <family val="2"/>
    </font>
    <font>
      <sz val="12"/>
      <color theme="1"/>
      <name val="Calibri"/>
      <family val="2"/>
      <scheme val="minor"/>
    </font>
    <font>
      <b/>
      <sz val="10"/>
      <color rgb="FFFFFFFF"/>
      <name val="Arial"/>
      <family val="2"/>
    </font>
    <font>
      <sz val="10"/>
      <color theme="1"/>
      <name val="Calibri"/>
      <family val="2"/>
    </font>
    <font>
      <i/>
      <sz val="9"/>
      <color theme="1"/>
      <name val="Verdana"/>
      <family val="2"/>
    </font>
    <font>
      <b/>
      <sz val="9"/>
      <color rgb="FFEEECE1"/>
      <name val="Verdana"/>
      <family val="2"/>
    </font>
    <font>
      <b/>
      <sz val="8.5"/>
      <color theme="1"/>
      <name val="Verdana"/>
      <family val="2"/>
    </font>
    <font>
      <b/>
      <sz val="8.5"/>
      <color rgb="FF000000"/>
      <name val="Verdana"/>
      <family val="2"/>
    </font>
    <font>
      <sz val="8.5"/>
      <color theme="1"/>
      <name val="Verdana"/>
      <family val="2"/>
    </font>
    <font>
      <sz val="9"/>
      <color theme="1"/>
      <name val="Arial"/>
      <family val="2"/>
    </font>
    <font>
      <sz val="9"/>
      <color theme="1"/>
      <name val="Calibri"/>
      <family val="2"/>
      <scheme val="minor"/>
    </font>
    <font>
      <b/>
      <sz val="10"/>
      <color theme="0"/>
      <name val="Verdana"/>
      <family val="2"/>
    </font>
    <font>
      <b/>
      <sz val="8"/>
      <color theme="0"/>
      <name val="Verdana"/>
      <family val="2"/>
    </font>
    <font>
      <b/>
      <sz val="14"/>
      <color theme="1"/>
      <name val="Verdana"/>
      <family val="2"/>
    </font>
    <font>
      <sz val="10"/>
      <color rgb="FF000000"/>
      <name val="Symbol"/>
      <family val="1"/>
      <charset val="2"/>
    </font>
  </fonts>
  <fills count="17">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theme="0" tint="-0.34998626667073579"/>
        <bgColor indexed="64"/>
      </patternFill>
    </fill>
    <fill>
      <patternFill patternType="solid">
        <fgColor rgb="FF00B050"/>
        <bgColor indexed="64"/>
      </patternFill>
    </fill>
    <fill>
      <patternFill patternType="solid">
        <fgColor rgb="FFEEECE1"/>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style="medium">
        <color rgb="FF00B050"/>
      </bottom>
      <diagonal/>
    </border>
    <border>
      <left/>
      <right style="medium">
        <color rgb="FF00B050"/>
      </right>
      <top/>
      <bottom style="medium">
        <color rgb="FF00B050"/>
      </bottom>
      <diagonal/>
    </border>
    <border>
      <left/>
      <right style="medium">
        <color rgb="FF00B050"/>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B050"/>
      </left>
      <right style="medium">
        <color rgb="FF00B050"/>
      </right>
      <top/>
      <bottom/>
      <diagonal/>
    </border>
    <border>
      <left/>
      <right style="medium">
        <color rgb="FF00B050"/>
      </right>
      <top style="medium">
        <color rgb="FF00B050"/>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4" fillId="12" borderId="0" applyNumberFormat="0" applyBorder="0" applyAlignment="0" applyProtection="0"/>
    <xf numFmtId="0" fontId="15" fillId="13" borderId="0" applyNumberFormat="0" applyBorder="0" applyAlignment="0" applyProtection="0"/>
    <xf numFmtId="0" fontId="18" fillId="0" borderId="0" applyNumberFormat="0" applyFill="0" applyBorder="0" applyAlignment="0" applyProtection="0">
      <alignment vertical="top"/>
      <protection locked="0"/>
    </xf>
  </cellStyleXfs>
  <cellXfs count="273">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9" borderId="0" xfId="0" applyFont="1" applyFill="1"/>
    <xf numFmtId="1" fontId="2" fillId="9" borderId="0" xfId="0" applyNumberFormat="1" applyFont="1" applyFill="1"/>
    <xf numFmtId="1" fontId="6" fillId="5" borderId="0" xfId="0" applyNumberFormat="1" applyFont="1" applyFill="1"/>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1" fillId="0" borderId="0" xfId="0" applyFont="1"/>
    <xf numFmtId="0" fontId="7" fillId="6" borderId="14" xfId="0" applyFont="1" applyFill="1" applyBorder="1" applyAlignment="1">
      <alignment vertical="top" wrapText="1"/>
    </xf>
    <xf numFmtId="14" fontId="7" fillId="6" borderId="14" xfId="0" applyNumberFormat="1" applyFont="1" applyFill="1" applyBorder="1" applyAlignment="1">
      <alignment vertical="top" wrapText="1"/>
    </xf>
    <xf numFmtId="1" fontId="7" fillId="6" borderId="14" xfId="0" applyNumberFormat="1" applyFont="1" applyFill="1" applyBorder="1" applyAlignment="1">
      <alignment vertical="top" wrapText="1"/>
    </xf>
    <xf numFmtId="164" fontId="7" fillId="6" borderId="14" xfId="0" applyNumberFormat="1" applyFont="1" applyFill="1" applyBorder="1" applyAlignment="1">
      <alignment vertical="top" wrapText="1"/>
    </xf>
    <xf numFmtId="0" fontId="8" fillId="7" borderId="14" xfId="0" applyFont="1" applyFill="1" applyBorder="1" applyAlignment="1">
      <alignment vertical="top" wrapText="1"/>
    </xf>
    <xf numFmtId="0" fontId="7" fillId="6" borderId="9" xfId="0" applyFont="1" applyFill="1" applyBorder="1" applyAlignment="1">
      <alignment vertical="top" wrapText="1"/>
    </xf>
    <xf numFmtId="0" fontId="7" fillId="6" borderId="10" xfId="0" applyNumberFormat="1" applyFont="1" applyFill="1" applyBorder="1" applyAlignment="1">
      <alignment vertical="top" wrapText="1"/>
    </xf>
    <xf numFmtId="1" fontId="7" fillId="6" borderId="10" xfId="0" applyNumberFormat="1" applyFont="1" applyFill="1" applyBorder="1" applyAlignment="1">
      <alignment vertical="top" wrapText="1"/>
    </xf>
    <xf numFmtId="2" fontId="7" fillId="6" borderId="10" xfId="0" applyNumberFormat="1" applyFont="1" applyFill="1" applyBorder="1" applyAlignment="1">
      <alignment vertical="top" wrapText="1"/>
    </xf>
    <xf numFmtId="164" fontId="7" fillId="6" borderId="10" xfId="0" applyNumberFormat="1" applyFont="1" applyFill="1" applyBorder="1" applyAlignment="1">
      <alignment vertical="top" wrapText="1"/>
    </xf>
    <xf numFmtId="3" fontId="7" fillId="6" borderId="10" xfId="0" applyNumberFormat="1" applyFont="1" applyFill="1" applyBorder="1" applyAlignment="1">
      <alignment vertical="top" wrapText="1"/>
    </xf>
    <xf numFmtId="0" fontId="7" fillId="6" borderId="11" xfId="0" applyFont="1" applyFill="1" applyBorder="1" applyAlignment="1">
      <alignment vertical="top" wrapText="1"/>
    </xf>
    <xf numFmtId="0" fontId="7" fillId="6" borderId="12" xfId="0" applyNumberFormat="1" applyFont="1" applyFill="1" applyBorder="1" applyAlignment="1">
      <alignment vertical="top" wrapText="1"/>
    </xf>
    <xf numFmtId="1" fontId="7" fillId="6" borderId="12" xfId="0" applyNumberFormat="1" applyFont="1" applyFill="1" applyBorder="1" applyAlignment="1">
      <alignment vertical="top" wrapText="1"/>
    </xf>
    <xf numFmtId="2" fontId="7" fillId="6" borderId="12" xfId="0" applyNumberFormat="1" applyFont="1" applyFill="1" applyBorder="1" applyAlignment="1">
      <alignment vertical="top" wrapText="1"/>
    </xf>
    <xf numFmtId="3" fontId="7" fillId="6" borderId="12" xfId="0" applyNumberFormat="1" applyFont="1" applyFill="1" applyBorder="1" applyAlignment="1">
      <alignment vertical="top" wrapText="1"/>
    </xf>
    <xf numFmtId="164" fontId="9" fillId="6" borderId="12" xfId="0" applyNumberFormat="1" applyFont="1" applyFill="1" applyBorder="1" applyAlignment="1">
      <alignment vertical="top" wrapText="1"/>
    </xf>
    <xf numFmtId="0" fontId="8" fillId="7" borderId="13" xfId="0" applyFont="1" applyFill="1" applyBorder="1" applyAlignment="1">
      <alignment vertical="top" wrapText="1"/>
    </xf>
    <xf numFmtId="0" fontId="8" fillId="5" borderId="13" xfId="0" applyNumberFormat="1" applyFont="1" applyFill="1" applyBorder="1" applyAlignment="1">
      <alignment vertical="top" wrapText="1"/>
    </xf>
    <xf numFmtId="0" fontId="8" fillId="5" borderId="13" xfId="0" applyFont="1" applyFill="1" applyBorder="1" applyAlignment="1">
      <alignment vertical="top" wrapText="1"/>
    </xf>
    <xf numFmtId="1" fontId="8" fillId="0" borderId="13" xfId="0" applyNumberFormat="1" applyFont="1" applyBorder="1" applyAlignment="1">
      <alignment vertical="top" wrapText="1"/>
    </xf>
    <xf numFmtId="2" fontId="8" fillId="5" borderId="13" xfId="0" applyNumberFormat="1" applyFont="1" applyFill="1" applyBorder="1" applyAlignment="1">
      <alignment vertical="top" wrapText="1"/>
    </xf>
    <xf numFmtId="164" fontId="8" fillId="0" borderId="13" xfId="0" applyNumberFormat="1" applyFont="1" applyBorder="1" applyAlignment="1">
      <alignment vertical="top" wrapText="1"/>
    </xf>
    <xf numFmtId="3" fontId="8" fillId="5" borderId="13" xfId="0" applyNumberFormat="1" applyFont="1" applyFill="1" applyBorder="1" applyAlignment="1">
      <alignment vertical="top" wrapText="1"/>
    </xf>
    <xf numFmtId="0" fontId="8" fillId="0" borderId="13" xfId="0" applyNumberFormat="1" applyFont="1" applyBorder="1" applyAlignment="1">
      <alignment vertical="top" wrapText="1"/>
    </xf>
    <xf numFmtId="0" fontId="8" fillId="0" borderId="13" xfId="0" applyFont="1" applyBorder="1" applyAlignment="1">
      <alignment vertical="top" wrapText="1"/>
    </xf>
    <xf numFmtId="2" fontId="8" fillId="0" borderId="13" xfId="0" applyNumberFormat="1" applyFont="1" applyBorder="1" applyAlignment="1">
      <alignment vertical="top" wrapText="1"/>
    </xf>
    <xf numFmtId="3" fontId="8" fillId="0" borderId="13" xfId="0" applyNumberFormat="1" applyFont="1" applyBorder="1" applyAlignment="1">
      <alignment vertical="top" wrapText="1"/>
    </xf>
    <xf numFmtId="0" fontId="0" fillId="0" borderId="0" xfId="0" applyFill="1"/>
    <xf numFmtId="14" fontId="2" fillId="5" borderId="0" xfId="0" applyNumberFormat="1" applyFont="1" applyFill="1"/>
    <xf numFmtId="9" fontId="7" fillId="6" borderId="14" xfId="0" applyNumberFormat="1" applyFont="1" applyFill="1" applyBorder="1" applyAlignment="1">
      <alignment vertical="top" wrapText="1"/>
    </xf>
    <xf numFmtId="0" fontId="2" fillId="3" borderId="14" xfId="0" applyFont="1" applyFill="1" applyBorder="1" applyAlignment="1">
      <alignment vertical="top"/>
    </xf>
    <xf numFmtId="0" fontId="4" fillId="3" borderId="3" xfId="0" applyFont="1" applyFill="1" applyBorder="1" applyAlignment="1">
      <alignment vertical="top" wrapText="1"/>
    </xf>
    <xf numFmtId="0" fontId="4" fillId="3" borderId="4" xfId="0" applyFont="1" applyFill="1" applyBorder="1" applyAlignment="1">
      <alignment vertical="top"/>
    </xf>
    <xf numFmtId="0" fontId="3" fillId="0" borderId="0" xfId="0" applyFont="1"/>
    <xf numFmtId="0" fontId="8" fillId="0" borderId="14" xfId="0" applyFont="1" applyFill="1" applyBorder="1" applyAlignment="1">
      <alignment vertical="top" wrapText="1"/>
    </xf>
    <xf numFmtId="14" fontId="8" fillId="0" borderId="14" xfId="0" applyNumberFormat="1" applyFont="1" applyFill="1" applyBorder="1" applyAlignment="1">
      <alignment vertical="top" wrapText="1"/>
    </xf>
    <xf numFmtId="0" fontId="0" fillId="0" borderId="0" xfId="0" applyAlignment="1">
      <alignment horizontal="left"/>
    </xf>
    <xf numFmtId="0" fontId="1" fillId="0" borderId="0" xfId="0" applyFont="1" applyAlignment="1">
      <alignment vertical="center"/>
    </xf>
    <xf numFmtId="0" fontId="6" fillId="10" borderId="14" xfId="0" applyFont="1" applyFill="1" applyBorder="1" applyAlignment="1">
      <alignment vertical="top" wrapText="1"/>
    </xf>
    <xf numFmtId="0" fontId="6" fillId="10" borderId="14" xfId="0" applyFont="1" applyFill="1" applyBorder="1" applyAlignment="1">
      <alignment vertical="top"/>
    </xf>
    <xf numFmtId="0" fontId="6" fillId="10" borderId="14" xfId="2" applyFont="1" applyFill="1" applyBorder="1" applyAlignment="1">
      <alignment vertical="top" wrapText="1"/>
    </xf>
    <xf numFmtId="0" fontId="6" fillId="3" borderId="14" xfId="0" applyFont="1" applyFill="1" applyBorder="1" applyAlignment="1">
      <alignment vertical="top" wrapText="1"/>
    </xf>
    <xf numFmtId="0" fontId="2" fillId="0" borderId="0" xfId="0" applyFont="1" applyAlignment="1">
      <alignment vertical="top"/>
    </xf>
    <xf numFmtId="0" fontId="2" fillId="11" borderId="15" xfId="0" applyFont="1" applyFill="1" applyBorder="1" applyAlignment="1">
      <alignment vertical="top"/>
    </xf>
    <xf numFmtId="0" fontId="2" fillId="11" borderId="14" xfId="0" applyFont="1" applyFill="1" applyBorder="1" applyAlignment="1">
      <alignment vertical="top"/>
    </xf>
    <xf numFmtId="0" fontId="18" fillId="0" borderId="0" xfId="3" applyAlignment="1" applyProtection="1">
      <alignment wrapText="1"/>
    </xf>
    <xf numFmtId="0" fontId="17" fillId="0" borderId="0" xfId="0" applyFont="1" applyAlignment="1">
      <alignment wrapText="1"/>
    </xf>
    <xf numFmtId="0" fontId="6" fillId="10" borderId="14" xfId="1" applyFont="1" applyFill="1" applyBorder="1" applyAlignment="1">
      <alignment vertical="top" wrapText="1"/>
    </xf>
    <xf numFmtId="0" fontId="6" fillId="10" borderId="14" xfId="1" applyFont="1" applyFill="1" applyBorder="1" applyAlignment="1">
      <alignment vertical="top"/>
    </xf>
    <xf numFmtId="0" fontId="16" fillId="11" borderId="14" xfId="1" applyFont="1" applyFill="1" applyBorder="1" applyAlignment="1">
      <alignment vertical="top" wrapText="1"/>
    </xf>
    <xf numFmtId="0" fontId="16" fillId="11" borderId="14" xfId="0" applyFont="1" applyFill="1" applyBorder="1" applyAlignment="1">
      <alignment vertical="top" wrapText="1"/>
    </xf>
    <xf numFmtId="0" fontId="16" fillId="11" borderId="14" xfId="2" applyFont="1" applyFill="1" applyBorder="1" applyAlignment="1">
      <alignment vertical="top" wrapText="1"/>
    </xf>
    <xf numFmtId="0" fontId="16" fillId="11" borderId="14" xfId="0" applyFont="1" applyFill="1" applyBorder="1" applyAlignment="1">
      <alignment vertical="top"/>
    </xf>
    <xf numFmtId="0" fontId="1" fillId="11" borderId="14" xfId="0" applyFont="1" applyFill="1" applyBorder="1" applyAlignment="1">
      <alignment vertical="top" wrapText="1"/>
    </xf>
    <xf numFmtId="0" fontId="1" fillId="11" borderId="14" xfId="0" applyFont="1" applyFill="1" applyBorder="1" applyAlignment="1">
      <alignment vertical="top"/>
    </xf>
    <xf numFmtId="0" fontId="2" fillId="11" borderId="14" xfId="0" applyFont="1" applyFill="1" applyBorder="1" applyAlignment="1">
      <alignment vertical="top" wrapText="1"/>
    </xf>
    <xf numFmtId="0" fontId="16" fillId="11" borderId="14" xfId="1" applyFont="1" applyFill="1" applyBorder="1" applyAlignment="1">
      <alignment vertical="top"/>
    </xf>
    <xf numFmtId="0" fontId="20" fillId="15" borderId="16" xfId="0" applyFont="1" applyFill="1" applyBorder="1" applyAlignment="1">
      <alignment horizontal="left" vertical="top" wrapText="1"/>
    </xf>
    <xf numFmtId="0" fontId="20" fillId="15" borderId="17" xfId="0" applyFont="1" applyFill="1" applyBorder="1" applyAlignment="1">
      <alignment horizontal="left" vertical="top" wrapText="1"/>
    </xf>
    <xf numFmtId="0" fontId="20" fillId="15" borderId="17" xfId="0" applyFont="1" applyFill="1" applyBorder="1" applyAlignment="1">
      <alignment horizontal="left" vertical="top"/>
    </xf>
    <xf numFmtId="0" fontId="21" fillId="3" borderId="18" xfId="0" applyFont="1" applyFill="1" applyBorder="1" applyAlignment="1">
      <alignment horizontal="left" vertical="top" wrapText="1"/>
    </xf>
    <xf numFmtId="0" fontId="21" fillId="3" borderId="18" xfId="0" applyFont="1" applyFill="1" applyBorder="1" applyAlignment="1">
      <alignment horizontal="left" vertical="top"/>
    </xf>
    <xf numFmtId="0" fontId="21" fillId="3" borderId="19" xfId="0" applyFont="1" applyFill="1" applyBorder="1" applyAlignment="1">
      <alignment horizontal="left" vertical="top" wrapText="1"/>
    </xf>
    <xf numFmtId="0" fontId="21" fillId="3" borderId="20" xfId="0" applyFont="1" applyFill="1" applyBorder="1" applyAlignment="1">
      <alignment horizontal="left" vertical="top" wrapText="1"/>
    </xf>
    <xf numFmtId="0" fontId="21" fillId="3" borderId="20" xfId="0" applyFont="1" applyFill="1" applyBorder="1" applyAlignment="1">
      <alignment horizontal="left" vertical="top"/>
    </xf>
    <xf numFmtId="0" fontId="21" fillId="3" borderId="21" xfId="0" applyFont="1" applyFill="1" applyBorder="1" applyAlignment="1">
      <alignment horizontal="left" vertical="top" wrapText="1"/>
    </xf>
    <xf numFmtId="0" fontId="22" fillId="3" borderId="20" xfId="0" applyFont="1" applyFill="1" applyBorder="1" applyAlignment="1">
      <alignment horizontal="left" vertical="top" wrapText="1"/>
    </xf>
    <xf numFmtId="0" fontId="23" fillId="0" borderId="0" xfId="0" applyFont="1" applyAlignment="1">
      <alignment vertical="center"/>
    </xf>
    <xf numFmtId="0" fontId="25" fillId="0" borderId="0" xfId="0" applyFont="1" applyAlignment="1">
      <alignment vertical="center"/>
    </xf>
    <xf numFmtId="0" fontId="1" fillId="15" borderId="1" xfId="0" applyFont="1" applyFill="1" applyBorder="1" applyAlignment="1">
      <alignment vertical="center"/>
    </xf>
    <xf numFmtId="0" fontId="3" fillId="15"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wrapText="1" indent="2"/>
    </xf>
    <xf numFmtId="0" fontId="34" fillId="0" borderId="0" xfId="0" applyFont="1" applyAlignment="1">
      <alignment vertical="center"/>
    </xf>
    <xf numFmtId="0" fontId="35" fillId="0" borderId="0" xfId="0" applyFont="1" applyAlignment="1">
      <alignment vertical="center"/>
    </xf>
    <xf numFmtId="0" fontId="32" fillId="0" borderId="0" xfId="0" applyFont="1" applyAlignment="1">
      <alignment horizontal="left" vertical="center" indent="2"/>
    </xf>
    <xf numFmtId="0" fontId="31" fillId="0" borderId="0" xfId="0" applyFont="1" applyAlignment="1">
      <alignment horizontal="left" vertical="center" indent="2"/>
    </xf>
    <xf numFmtId="0" fontId="37" fillId="0" borderId="0" xfId="0" applyFont="1" applyAlignment="1">
      <alignment vertical="center"/>
    </xf>
    <xf numFmtId="0" fontId="38" fillId="0" borderId="0" xfId="0" applyFont="1" applyAlignment="1">
      <alignment vertical="center"/>
    </xf>
    <xf numFmtId="0" fontId="5" fillId="15" borderId="5" xfId="0" applyFont="1" applyFill="1" applyBorder="1" applyAlignment="1">
      <alignment horizontal="right" vertical="center" wrapText="1"/>
    </xf>
    <xf numFmtId="0" fontId="39" fillId="15" borderId="6" xfId="0" applyFont="1" applyFill="1" applyBorder="1" applyAlignment="1">
      <alignment vertical="center" wrapText="1"/>
    </xf>
    <xf numFmtId="0" fontId="40" fillId="7" borderId="9" xfId="0" applyFont="1" applyFill="1" applyBorder="1" applyAlignment="1">
      <alignment vertical="center" wrapText="1"/>
    </xf>
    <xf numFmtId="0" fontId="40" fillId="6" borderId="10" xfId="0" applyFont="1" applyFill="1" applyBorder="1" applyAlignment="1">
      <alignment vertical="center" wrapText="1"/>
    </xf>
    <xf numFmtId="0" fontId="4" fillId="7" borderId="9" xfId="0" applyFont="1" applyFill="1" applyBorder="1" applyAlignment="1">
      <alignment vertical="center" wrapText="1"/>
    </xf>
    <xf numFmtId="0" fontId="26" fillId="8" borderId="10" xfId="0" applyFont="1" applyFill="1" applyBorder="1" applyAlignment="1">
      <alignment vertical="center" wrapText="1"/>
    </xf>
    <xf numFmtId="0" fontId="4" fillId="7" borderId="23" xfId="0" applyFont="1" applyFill="1" applyBorder="1" applyAlignment="1">
      <alignment vertical="center" wrapText="1"/>
    </xf>
    <xf numFmtId="0" fontId="26" fillId="8" borderId="24" xfId="0" applyFont="1" applyFill="1" applyBorder="1" applyAlignment="1">
      <alignment vertical="center" wrapText="1"/>
    </xf>
    <xf numFmtId="0" fontId="42" fillId="0" borderId="0" xfId="0" applyFont="1" applyAlignment="1">
      <alignment vertical="center"/>
    </xf>
    <xf numFmtId="0" fontId="43" fillId="0" borderId="0" xfId="0" applyFont="1" applyAlignment="1">
      <alignment horizontal="left" vertical="center" indent="2"/>
    </xf>
    <xf numFmtId="0" fontId="21" fillId="0" borderId="0" xfId="0" applyFont="1" applyAlignment="1">
      <alignment vertical="center"/>
    </xf>
    <xf numFmtId="0" fontId="38" fillId="0" borderId="0" xfId="0" applyFont="1"/>
    <xf numFmtId="0" fontId="43" fillId="0" borderId="0" xfId="0" applyFont="1" applyAlignment="1">
      <alignment horizontal="left" vertical="center" wrapText="1" indent="2"/>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9" fillId="0" borderId="0" xfId="0" applyFont="1" applyAlignment="1">
      <alignment vertical="center"/>
    </xf>
    <xf numFmtId="0" fontId="10" fillId="15" borderId="9" xfId="0" applyFont="1" applyFill="1" applyBorder="1" applyAlignment="1">
      <alignment vertical="center" wrapText="1"/>
    </xf>
    <xf numFmtId="0" fontId="10" fillId="15" borderId="10" xfId="0" applyFont="1" applyFill="1" applyBorder="1" applyAlignment="1">
      <alignment vertical="center" wrapText="1"/>
    </xf>
    <xf numFmtId="0" fontId="10" fillId="15" borderId="10" xfId="0" applyFont="1" applyFill="1" applyBorder="1" applyAlignment="1">
      <alignment horizontal="center"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11" fillId="7" borderId="9" xfId="0" applyFont="1" applyFill="1" applyBorder="1" applyAlignment="1">
      <alignment horizontal="right" vertical="center" wrapText="1"/>
    </xf>
    <xf numFmtId="0" fontId="11" fillId="8" borderId="10" xfId="0" applyFont="1" applyFill="1" applyBorder="1" applyAlignment="1">
      <alignment vertical="center" wrapText="1"/>
    </xf>
    <xf numFmtId="0" fontId="11" fillId="8" borderId="10" xfId="0" applyFont="1" applyFill="1" applyBorder="1" applyAlignment="1">
      <alignment horizontal="center" vertical="center" wrapText="1"/>
    </xf>
    <xf numFmtId="0" fontId="50" fillId="0" borderId="0" xfId="0" applyFont="1"/>
    <xf numFmtId="0" fontId="51" fillId="15" borderId="5" xfId="0" applyFont="1" applyFill="1" applyBorder="1" applyAlignment="1">
      <alignment vertical="center" wrapText="1"/>
    </xf>
    <xf numFmtId="0" fontId="52" fillId="0" borderId="6" xfId="0" applyFont="1" applyBorder="1" applyAlignment="1">
      <alignment vertical="center" wrapText="1"/>
    </xf>
    <xf numFmtId="0" fontId="51" fillId="15" borderId="6" xfId="0" applyFont="1" applyFill="1" applyBorder="1" applyAlignment="1">
      <alignment vertical="center" wrapText="1"/>
    </xf>
    <xf numFmtId="0" fontId="36" fillId="0" borderId="0" xfId="0" applyFont="1"/>
    <xf numFmtId="0" fontId="23" fillId="0" borderId="0" xfId="0" applyFont="1"/>
    <xf numFmtId="0" fontId="8" fillId="11" borderId="14" xfId="0" applyFont="1" applyFill="1" applyBorder="1" applyAlignment="1">
      <alignment vertical="top" wrapText="1"/>
    </xf>
    <xf numFmtId="9" fontId="8" fillId="11" borderId="14" xfId="0" applyNumberFormat="1" applyFont="1" applyFill="1" applyBorder="1" applyAlignment="1">
      <alignment vertical="top" wrapText="1"/>
    </xf>
    <xf numFmtId="1" fontId="8" fillId="0" borderId="14" xfId="0" applyNumberFormat="1" applyFont="1" applyFill="1" applyBorder="1" applyAlignment="1">
      <alignment vertical="top" wrapText="1"/>
    </xf>
    <xf numFmtId="0" fontId="30" fillId="0" borderId="0" xfId="0" applyFont="1"/>
    <xf numFmtId="0" fontId="10" fillId="15" borderId="14" xfId="0" applyFont="1" applyFill="1" applyBorder="1" applyAlignment="1">
      <alignment vertical="top" wrapText="1"/>
    </xf>
    <xf numFmtId="1" fontId="8" fillId="11" borderId="14" xfId="0" applyNumberFormat="1" applyFont="1" applyFill="1" applyBorder="1" applyAlignment="1">
      <alignment vertical="top" wrapText="1"/>
    </xf>
    <xf numFmtId="164" fontId="8" fillId="11" borderId="14" xfId="0" applyNumberFormat="1" applyFont="1" applyFill="1" applyBorder="1" applyAlignment="1">
      <alignment vertical="top" wrapText="1"/>
    </xf>
    <xf numFmtId="14" fontId="8" fillId="9" borderId="14" xfId="0" applyNumberFormat="1" applyFont="1" applyFill="1" applyBorder="1" applyAlignment="1">
      <alignment vertical="top" wrapText="1"/>
    </xf>
    <xf numFmtId="0" fontId="8" fillId="9" borderId="14" xfId="0" applyFont="1" applyFill="1" applyBorder="1" applyAlignment="1">
      <alignment vertical="top" wrapText="1"/>
    </xf>
    <xf numFmtId="0" fontId="0" fillId="2" borderId="0" xfId="0" applyFill="1"/>
    <xf numFmtId="0" fontId="12" fillId="0" borderId="0" xfId="0" applyFont="1" applyAlignment="1">
      <alignment vertical="center"/>
    </xf>
    <xf numFmtId="0" fontId="54" fillId="15" borderId="16" xfId="0" applyFont="1" applyFill="1" applyBorder="1" applyAlignment="1">
      <alignment vertical="center" wrapText="1"/>
    </xf>
    <xf numFmtId="0" fontId="53" fillId="6" borderId="25" xfId="0" applyFont="1" applyFill="1" applyBorder="1" applyAlignment="1">
      <alignment vertical="center" wrapText="1"/>
    </xf>
    <xf numFmtId="0" fontId="22" fillId="6" borderId="25" xfId="0" applyFont="1" applyFill="1" applyBorder="1" applyAlignment="1">
      <alignment vertical="center" wrapText="1"/>
    </xf>
    <xf numFmtId="0" fontId="43" fillId="6" borderId="25" xfId="0" applyFont="1" applyFill="1" applyBorder="1" applyAlignment="1">
      <alignment horizontal="left" vertical="center" wrapText="1" indent="4"/>
    </xf>
    <xf numFmtId="0" fontId="12" fillId="6" borderId="19" xfId="0" applyFont="1" applyFill="1" applyBorder="1" applyAlignment="1">
      <alignment vertical="center" wrapText="1"/>
    </xf>
    <xf numFmtId="0" fontId="55" fillId="15" borderId="20" xfId="0" applyFont="1" applyFill="1" applyBorder="1" applyAlignment="1">
      <alignment vertical="center" wrapText="1"/>
    </xf>
    <xf numFmtId="0" fontId="20" fillId="15" borderId="5" xfId="0" applyFont="1" applyFill="1" applyBorder="1" applyAlignment="1">
      <alignment vertical="center" wrapText="1"/>
    </xf>
    <xf numFmtId="0" fontId="58" fillId="0" borderId="6" xfId="0" applyFont="1" applyBorder="1" applyAlignment="1">
      <alignment vertical="center" wrapText="1"/>
    </xf>
    <xf numFmtId="0" fontId="20" fillId="15" borderId="6" xfId="0" applyFont="1" applyFill="1" applyBorder="1" applyAlignment="1">
      <alignment vertical="center" wrapText="1"/>
    </xf>
    <xf numFmtId="0" fontId="59" fillId="0" borderId="0" xfId="0" applyFont="1"/>
    <xf numFmtId="0" fontId="57" fillId="0" borderId="19" xfId="0" applyFont="1" applyBorder="1" applyAlignment="1">
      <alignment vertical="center" wrapText="1"/>
    </xf>
    <xf numFmtId="0" fontId="60" fillId="15" borderId="27" xfId="0" applyFont="1" applyFill="1" applyBorder="1"/>
    <xf numFmtId="0" fontId="60" fillId="15" borderId="27" xfId="0" applyFont="1" applyFill="1" applyBorder="1" applyAlignment="1">
      <alignment vertical="center" wrapText="1"/>
    </xf>
    <xf numFmtId="14" fontId="53" fillId="6" borderId="27" xfId="0" applyNumberFormat="1" applyFont="1" applyFill="1" applyBorder="1" applyAlignment="1">
      <alignment vertical="center" wrapText="1"/>
    </xf>
    <xf numFmtId="0" fontId="22" fillId="6" borderId="27" xfId="0" applyFont="1" applyFill="1" applyBorder="1" applyAlignment="1">
      <alignment vertical="center" wrapText="1"/>
    </xf>
    <xf numFmtId="14" fontId="22" fillId="6" borderId="27" xfId="0" applyNumberFormat="1" applyFont="1" applyFill="1" applyBorder="1" applyAlignment="1">
      <alignment vertical="center" wrapText="1"/>
    </xf>
    <xf numFmtId="0" fontId="0" fillId="0" borderId="27" xfId="0" applyBorder="1"/>
    <xf numFmtId="0" fontId="56" fillId="15" borderId="19" xfId="0" applyFont="1" applyFill="1" applyBorder="1" applyAlignment="1">
      <alignment vertical="center" wrapText="1"/>
    </xf>
    <xf numFmtId="0" fontId="57" fillId="0" borderId="25" xfId="0" applyFont="1" applyBorder="1" applyAlignment="1">
      <alignment horizontal="left" vertical="center" wrapText="1" indent="4"/>
    </xf>
    <xf numFmtId="0" fontId="57" fillId="0" borderId="19" xfId="0" applyFont="1" applyBorder="1" applyAlignment="1">
      <alignment horizontal="left" vertical="center" wrapText="1" indent="4"/>
    </xf>
    <xf numFmtId="0" fontId="57" fillId="0" borderId="19" xfId="0" applyFont="1" applyBorder="1" applyAlignment="1">
      <alignment horizontal="left" vertical="center" wrapText="1" indent="2"/>
    </xf>
    <xf numFmtId="0" fontId="28" fillId="4" borderId="4" xfId="0" applyFont="1" applyFill="1" applyBorder="1" applyAlignment="1">
      <alignment vertical="center" wrapText="1"/>
    </xf>
    <xf numFmtId="0" fontId="31" fillId="0" borderId="0" xfId="0" applyFont="1" applyAlignment="1">
      <alignment vertical="center" wrapText="1"/>
    </xf>
    <xf numFmtId="0" fontId="34" fillId="16" borderId="28" xfId="0" applyFont="1" applyFill="1" applyBorder="1" applyAlignment="1">
      <alignment vertical="center" wrapText="1"/>
    </xf>
    <xf numFmtId="0" fontId="48" fillId="16" borderId="29" xfId="0" applyFont="1" applyFill="1" applyBorder="1" applyAlignment="1">
      <alignment vertical="center" wrapText="1"/>
    </xf>
    <xf numFmtId="0" fontId="48" fillId="16" borderId="29" xfId="0" applyFont="1" applyFill="1" applyBorder="1" applyAlignment="1">
      <alignment horizontal="left" vertical="center" wrapText="1" indent="2"/>
    </xf>
    <xf numFmtId="0" fontId="32" fillId="16" borderId="29" xfId="0" applyFont="1" applyFill="1" applyBorder="1" applyAlignment="1">
      <alignment horizontal="left" vertical="center" wrapText="1" indent="2"/>
    </xf>
    <xf numFmtId="0" fontId="48" fillId="16" borderId="30" xfId="0" applyFont="1" applyFill="1" applyBorder="1" applyAlignment="1">
      <alignment vertical="center" wrapText="1"/>
    </xf>
    <xf numFmtId="0" fontId="61" fillId="15" borderId="3" xfId="0" applyFont="1" applyFill="1" applyBorder="1" applyAlignment="1">
      <alignment vertical="top" wrapText="1"/>
    </xf>
    <xf numFmtId="0" fontId="61" fillId="15" borderId="4" xfId="0" applyFont="1" applyFill="1" applyBorder="1" applyAlignment="1">
      <alignment vertical="top"/>
    </xf>
    <xf numFmtId="0" fontId="61" fillId="15" borderId="4" xfId="0" applyFont="1" applyFill="1" applyBorder="1" applyAlignment="1">
      <alignment horizontal="left" vertical="top"/>
    </xf>
    <xf numFmtId="0" fontId="2" fillId="0" borderId="4" xfId="0" applyFont="1" applyFill="1" applyBorder="1" applyAlignment="1">
      <alignment horizontal="left" vertical="top"/>
    </xf>
    <xf numFmtId="0" fontId="0" fillId="0" borderId="4" xfId="0" applyFill="1" applyBorder="1" applyAlignment="1">
      <alignment horizontal="left" vertical="top"/>
    </xf>
    <xf numFmtId="0" fontId="18" fillId="0" borderId="4" xfId="3" applyFill="1" applyBorder="1" applyAlignment="1" applyProtection="1">
      <alignment horizontal="left" vertical="top"/>
    </xf>
    <xf numFmtId="0" fontId="4" fillId="0" borderId="4" xfId="0" applyFont="1" applyFill="1" applyBorder="1" applyAlignment="1">
      <alignment horizontal="left" vertical="top"/>
    </xf>
    <xf numFmtId="0" fontId="2" fillId="0" borderId="4" xfId="0" applyFont="1" applyFill="1" applyBorder="1" applyAlignment="1">
      <alignment horizontal="left" vertical="top" wrapText="1"/>
    </xf>
    <xf numFmtId="0" fontId="61" fillId="15" borderId="1" xfId="0" applyFont="1" applyFill="1" applyBorder="1" applyAlignment="1">
      <alignment vertical="top" wrapText="1"/>
    </xf>
    <xf numFmtId="0" fontId="61" fillId="15" borderId="2" xfId="0" applyFont="1" applyFill="1" applyBorder="1" applyAlignment="1">
      <alignment vertical="top"/>
    </xf>
    <xf numFmtId="0" fontId="61" fillId="15" borderId="2" xfId="0" applyFont="1" applyFill="1" applyBorder="1" applyAlignment="1">
      <alignment horizontal="left" vertical="top"/>
    </xf>
    <xf numFmtId="0" fontId="61" fillId="15" borderId="14" xfId="0" applyFont="1" applyFill="1" applyBorder="1" applyAlignment="1">
      <alignment vertical="top" wrapText="1"/>
    </xf>
    <xf numFmtId="0" fontId="61" fillId="15" borderId="14" xfId="0" applyFont="1" applyFill="1" applyBorder="1" applyAlignment="1">
      <alignment vertical="top"/>
    </xf>
    <xf numFmtId="0" fontId="61" fillId="15" borderId="14" xfId="0" applyFont="1" applyFill="1" applyBorder="1" applyAlignment="1">
      <alignment horizontal="right" vertical="top" wrapText="1"/>
    </xf>
    <xf numFmtId="0" fontId="3" fillId="6" borderId="3" xfId="0" applyFont="1" applyFill="1" applyBorder="1" applyAlignment="1">
      <alignment vertical="center"/>
    </xf>
    <xf numFmtId="0" fontId="2" fillId="3" borderId="14" xfId="0" applyFont="1" applyFill="1" applyBorder="1" applyAlignment="1">
      <alignment vertical="top" wrapText="1"/>
    </xf>
    <xf numFmtId="0" fontId="62" fillId="0" borderId="0" xfId="0" applyFont="1" applyAlignment="1">
      <alignment vertical="center"/>
    </xf>
    <xf numFmtId="0" fontId="48" fillId="0" borderId="0" xfId="0" applyFont="1" applyAlignment="1">
      <alignment vertical="center"/>
    </xf>
    <xf numFmtId="0" fontId="63" fillId="0" borderId="0" xfId="0" applyFont="1" applyAlignment="1">
      <alignment horizontal="left" vertical="center" indent="5"/>
    </xf>
    <xf numFmtId="0" fontId="48" fillId="0" borderId="0" xfId="0" applyFont="1" applyAlignment="1">
      <alignment horizontal="left" vertical="center" indent="5"/>
    </xf>
    <xf numFmtId="0" fontId="48" fillId="0" borderId="0" xfId="0" applyFont="1" applyAlignment="1">
      <alignment vertical="center" wrapText="1"/>
    </xf>
    <xf numFmtId="0" fontId="63" fillId="0" borderId="0" xfId="0" applyFont="1" applyAlignment="1">
      <alignment horizontal="left" vertical="center" wrapText="1" indent="5"/>
    </xf>
    <xf numFmtId="0" fontId="2" fillId="0" borderId="0" xfId="0" applyFont="1" applyAlignment="1"/>
    <xf numFmtId="0" fontId="61" fillId="15" borderId="31" xfId="0" applyFont="1" applyFill="1" applyBorder="1" applyAlignment="1">
      <alignment vertical="top"/>
    </xf>
    <xf numFmtId="0" fontId="6" fillId="10" borderId="31" xfId="0" applyFont="1" applyFill="1" applyBorder="1" applyAlignment="1">
      <alignment vertical="top"/>
    </xf>
    <xf numFmtId="0" fontId="6" fillId="10" borderId="31" xfId="1" applyFont="1" applyFill="1" applyBorder="1" applyAlignment="1">
      <alignment vertical="top"/>
    </xf>
    <xf numFmtId="0" fontId="2" fillId="3" borderId="31" xfId="0" applyFont="1" applyFill="1" applyBorder="1" applyAlignment="1">
      <alignment vertical="top" wrapText="1"/>
    </xf>
    <xf numFmtId="0" fontId="2" fillId="3" borderId="31" xfId="0" applyFont="1" applyFill="1" applyBorder="1" applyAlignment="1">
      <alignment vertical="top"/>
    </xf>
    <xf numFmtId="0" fontId="6" fillId="3" borderId="31" xfId="0" applyFont="1" applyFill="1" applyBorder="1" applyAlignment="1">
      <alignment vertical="top"/>
    </xf>
    <xf numFmtId="0" fontId="6" fillId="3" borderId="31" xfId="0" applyFont="1" applyFill="1" applyBorder="1" applyAlignment="1">
      <alignment vertical="top" wrapText="1"/>
    </xf>
    <xf numFmtId="0" fontId="6" fillId="10" borderId="31" xfId="0" applyFont="1" applyFill="1" applyBorder="1" applyAlignment="1">
      <alignment vertical="top" wrapText="1"/>
    </xf>
    <xf numFmtId="0" fontId="6" fillId="10" borderId="31" xfId="2" applyFont="1" applyFill="1" applyBorder="1" applyAlignment="1">
      <alignment vertical="top" wrapText="1"/>
    </xf>
    <xf numFmtId="0" fontId="6" fillId="10" borderId="31" xfId="1" applyFont="1" applyFill="1" applyBorder="1" applyAlignment="1">
      <alignment vertical="top" wrapText="1"/>
    </xf>
    <xf numFmtId="0" fontId="61" fillId="15" borderId="34" xfId="0" applyFont="1" applyFill="1" applyBorder="1" applyAlignment="1">
      <alignment horizontal="center" vertical="top" wrapText="1"/>
    </xf>
    <xf numFmtId="0" fontId="1" fillId="11" borderId="34" xfId="0" applyFont="1" applyFill="1" applyBorder="1" applyAlignment="1">
      <alignment horizontal="center" vertical="top" wrapText="1"/>
    </xf>
    <xf numFmtId="0" fontId="2" fillId="9" borderId="34" xfId="0" applyFont="1" applyFill="1" applyBorder="1" applyAlignment="1">
      <alignment horizontal="center" vertical="top" wrapText="1"/>
    </xf>
    <xf numFmtId="0" fontId="2" fillId="9" borderId="15" xfId="0" applyFont="1" applyFill="1" applyBorder="1" applyAlignment="1">
      <alignment horizontal="center" vertical="top" wrapText="1"/>
    </xf>
    <xf numFmtId="0" fontId="2" fillId="9" borderId="33" xfId="0" applyFont="1" applyFill="1" applyBorder="1" applyAlignment="1">
      <alignment horizontal="center" vertical="top" wrapText="1"/>
    </xf>
    <xf numFmtId="0" fontId="4" fillId="9" borderId="15" xfId="0" applyFont="1" applyFill="1" applyBorder="1" applyAlignment="1">
      <alignment horizontal="center" vertical="top" wrapText="1"/>
    </xf>
    <xf numFmtId="0" fontId="1" fillId="11" borderId="33" xfId="0" applyFont="1" applyFill="1" applyBorder="1" applyAlignment="1">
      <alignment horizontal="center" vertical="top" wrapText="1"/>
    </xf>
    <xf numFmtId="0" fontId="2" fillId="0" borderId="15" xfId="0" applyFont="1" applyFill="1" applyBorder="1" applyAlignment="1">
      <alignment horizontal="center" vertical="top" wrapText="1"/>
    </xf>
    <xf numFmtId="0" fontId="61" fillId="15" borderId="33" xfId="0" applyFont="1" applyFill="1" applyBorder="1" applyAlignment="1">
      <alignment horizontal="center" vertical="top" wrapText="1"/>
    </xf>
    <xf numFmtId="0" fontId="2" fillId="0" borderId="34" xfId="0" applyFont="1" applyFill="1" applyBorder="1" applyAlignment="1">
      <alignment horizontal="center" vertical="top" wrapText="1"/>
    </xf>
    <xf numFmtId="0" fontId="3" fillId="11" borderId="34" xfId="0" applyFont="1" applyFill="1" applyBorder="1" applyAlignment="1">
      <alignment horizontal="center" vertical="top" wrapText="1"/>
    </xf>
    <xf numFmtId="0" fontId="2" fillId="0" borderId="14" xfId="0" applyFont="1" applyFill="1" applyBorder="1" applyAlignment="1">
      <alignment horizontal="center" vertical="top" wrapText="1"/>
    </xf>
    <xf numFmtId="0" fontId="61" fillId="15" borderId="14" xfId="0" applyFont="1" applyFill="1" applyBorder="1" applyAlignment="1">
      <alignment horizontal="center" vertical="top" wrapText="1"/>
    </xf>
    <xf numFmtId="0" fontId="16" fillId="11" borderId="34" xfId="0" applyFont="1" applyFill="1" applyBorder="1" applyAlignment="1">
      <alignment horizontal="center" vertical="top"/>
    </xf>
    <xf numFmtId="0" fontId="4" fillId="11" borderId="14" xfId="0" applyFont="1" applyFill="1" applyBorder="1" applyAlignment="1">
      <alignment horizontal="center" vertical="top" wrapText="1"/>
    </xf>
    <xf numFmtId="0" fontId="2" fillId="11" borderId="14" xfId="0" applyFont="1" applyFill="1" applyBorder="1" applyAlignment="1">
      <alignment horizontal="center" vertical="top"/>
    </xf>
    <xf numFmtId="0" fontId="2" fillId="0" borderId="0" xfId="0" applyFont="1" applyAlignment="1">
      <alignment horizontal="center" vertical="top"/>
    </xf>
    <xf numFmtId="0" fontId="21" fillId="3" borderId="18"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18" xfId="0" applyFont="1" applyFill="1" applyBorder="1" applyAlignment="1">
      <alignment horizontal="left" vertical="top"/>
    </xf>
    <xf numFmtId="0" fontId="21" fillId="3" borderId="19" xfId="0" applyFont="1" applyFill="1" applyBorder="1" applyAlignment="1">
      <alignment horizontal="left" vertical="top"/>
    </xf>
    <xf numFmtId="0" fontId="57" fillId="0" borderId="26" xfId="0" applyFont="1" applyBorder="1" applyAlignment="1">
      <alignment vertical="center" wrapText="1"/>
    </xf>
    <xf numFmtId="0" fontId="57" fillId="0" borderId="21" xfId="0" applyFont="1" applyBorder="1" applyAlignment="1">
      <alignment vertical="center" wrapText="1"/>
    </xf>
    <xf numFmtId="0" fontId="57" fillId="0" borderId="20" xfId="0" applyFont="1" applyBorder="1" applyAlignment="1">
      <alignment vertical="center" wrapText="1"/>
    </xf>
    <xf numFmtId="0" fontId="57" fillId="0" borderId="18" xfId="0" applyFont="1" applyBorder="1" applyAlignment="1">
      <alignment vertical="center" wrapText="1"/>
    </xf>
    <xf numFmtId="0" fontId="57" fillId="0" borderId="19" xfId="0" applyFont="1" applyBorder="1" applyAlignment="1">
      <alignment vertical="center" wrapText="1"/>
    </xf>
    <xf numFmtId="0" fontId="57" fillId="0" borderId="18" xfId="0" applyFont="1" applyBorder="1" applyAlignment="1">
      <alignment horizontal="left" vertical="center" wrapText="1" indent="4"/>
    </xf>
    <xf numFmtId="0" fontId="57" fillId="0" borderId="19" xfId="0" applyFont="1" applyBorder="1" applyAlignment="1">
      <alignment horizontal="left" vertical="center" wrapText="1" indent="4"/>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41" fillId="8" borderId="13" xfId="0" applyFont="1" applyFill="1" applyBorder="1" applyAlignment="1">
      <alignment vertical="center" wrapText="1"/>
    </xf>
    <xf numFmtId="0" fontId="41" fillId="8" borderId="9" xfId="0" applyFont="1" applyFill="1" applyBorder="1" applyAlignment="1">
      <alignment vertical="center" wrapText="1"/>
    </xf>
    <xf numFmtId="0" fontId="3" fillId="7" borderId="23" xfId="0" applyFont="1" applyFill="1" applyBorder="1" applyAlignment="1">
      <alignment vertical="center" wrapText="1"/>
    </xf>
    <xf numFmtId="0" fontId="41" fillId="8" borderId="23" xfId="0" applyFont="1" applyFill="1" applyBorder="1" applyAlignment="1">
      <alignment vertical="center" wrapText="1"/>
    </xf>
    <xf numFmtId="0" fontId="3" fillId="6" borderId="22" xfId="0" applyFont="1" applyFill="1" applyBorder="1" applyAlignment="1">
      <alignment vertical="center"/>
    </xf>
    <xf numFmtId="0" fontId="3" fillId="6" borderId="3" xfId="0" applyFont="1" applyFill="1" applyBorder="1" applyAlignment="1">
      <alignment vertical="center"/>
    </xf>
    <xf numFmtId="0" fontId="4" fillId="4" borderId="22" xfId="0" applyFont="1" applyFill="1" applyBorder="1" applyAlignment="1">
      <alignment vertical="center" wrapText="1"/>
    </xf>
    <xf numFmtId="0" fontId="4" fillId="4" borderId="3" xfId="0" applyFont="1" applyFill="1" applyBorder="1" applyAlignment="1">
      <alignment vertical="center"/>
    </xf>
    <xf numFmtId="0" fontId="2" fillId="0" borderId="14" xfId="0" applyFont="1" applyBorder="1" applyAlignment="1">
      <alignment horizontal="center" vertical="top"/>
    </xf>
    <xf numFmtId="0" fontId="61" fillId="15" borderId="32" xfId="0" applyFont="1" applyFill="1" applyBorder="1" applyAlignment="1">
      <alignment horizontal="left" vertical="top" wrapText="1"/>
    </xf>
    <xf numFmtId="0" fontId="61" fillId="15" borderId="14" xfId="0" applyFont="1" applyFill="1" applyBorder="1" applyAlignment="1">
      <alignment horizontal="center" vertical="top"/>
    </xf>
    <xf numFmtId="9" fontId="61" fillId="15" borderId="14" xfId="0" applyNumberFormat="1" applyFont="1" applyFill="1" applyBorder="1" applyAlignment="1">
      <alignment vertical="top"/>
    </xf>
    <xf numFmtId="0" fontId="2" fillId="0" borderId="32" xfId="0" applyFont="1" applyFill="1" applyBorder="1" applyAlignment="1">
      <alignment horizontal="left" vertical="top" wrapText="1"/>
    </xf>
    <xf numFmtId="0" fontId="2" fillId="14" borderId="14" xfId="0" applyFont="1" applyFill="1" applyBorder="1" applyAlignment="1">
      <alignment horizontal="center" vertical="top"/>
    </xf>
    <xf numFmtId="0" fontId="2" fillId="14" borderId="14" xfId="0" applyFont="1" applyFill="1" applyBorder="1" applyAlignment="1">
      <alignment vertical="top"/>
    </xf>
    <xf numFmtId="0" fontId="61" fillId="15" borderId="14" xfId="0" applyFont="1" applyFill="1" applyBorder="1" applyAlignment="1">
      <alignment horizontal="left" vertical="top" wrapText="1"/>
    </xf>
    <xf numFmtId="0" fontId="2" fillId="9" borderId="32" xfId="0" applyFont="1" applyFill="1" applyBorder="1" applyAlignment="1">
      <alignment horizontal="left" vertical="top" wrapText="1"/>
    </xf>
    <xf numFmtId="0" fontId="2" fillId="0" borderId="32" xfId="0" applyFont="1" applyBorder="1" applyAlignment="1">
      <alignment horizontal="left" vertical="top"/>
    </xf>
    <xf numFmtId="0" fontId="16" fillId="11" borderId="14" xfId="0" applyFont="1" applyFill="1" applyBorder="1" applyAlignment="1">
      <alignment horizontal="left" vertical="top"/>
    </xf>
    <xf numFmtId="0" fontId="16" fillId="0" borderId="32" xfId="0" applyFont="1" applyBorder="1" applyAlignment="1">
      <alignment horizontal="left" vertical="top"/>
    </xf>
    <xf numFmtId="0" fontId="1" fillId="11" borderId="14" xfId="0" applyFont="1" applyFill="1" applyBorder="1" applyAlignment="1">
      <alignment horizontal="left" vertical="top" wrapText="1"/>
    </xf>
    <xf numFmtId="0" fontId="2" fillId="9" borderId="14" xfId="0" applyFont="1" applyFill="1" applyBorder="1" applyAlignment="1">
      <alignment horizontal="left" vertical="top" wrapText="1"/>
    </xf>
    <xf numFmtId="0" fontId="2" fillId="11" borderId="14" xfId="0" applyFont="1" applyFill="1" applyBorder="1" applyAlignment="1">
      <alignment horizontal="left" vertical="top" wrapText="1"/>
    </xf>
    <xf numFmtId="0" fontId="13" fillId="9" borderId="32" xfId="0" applyFont="1" applyFill="1" applyBorder="1" applyAlignment="1">
      <alignment horizontal="left" vertical="top" wrapText="1"/>
    </xf>
    <xf numFmtId="0" fontId="2" fillId="9" borderId="32" xfId="0" applyFont="1" applyFill="1" applyBorder="1" applyAlignment="1">
      <alignment horizontal="left" vertical="top"/>
    </xf>
    <xf numFmtId="9" fontId="2" fillId="0" borderId="32" xfId="0" applyNumberFormat="1" applyFont="1" applyFill="1" applyBorder="1" applyAlignment="1">
      <alignment horizontal="left" vertical="top" wrapText="1"/>
    </xf>
    <xf numFmtId="9" fontId="2" fillId="0" borderId="14" xfId="0" applyNumberFormat="1" applyFont="1" applyFill="1" applyBorder="1" applyAlignment="1">
      <alignment horizontal="left" vertical="top" wrapText="1"/>
    </xf>
    <xf numFmtId="0" fontId="2" fillId="0" borderId="14" xfId="0" applyFont="1" applyFill="1" applyBorder="1" applyAlignment="1">
      <alignment horizontal="left" vertical="top" wrapText="1"/>
    </xf>
    <xf numFmtId="0" fontId="3" fillId="11" borderId="14" xfId="0" applyFont="1" applyFill="1" applyBorder="1" applyAlignment="1">
      <alignment horizontal="left" vertical="top" wrapText="1"/>
    </xf>
    <xf numFmtId="0" fontId="1" fillId="11" borderId="14" xfId="0" applyFont="1" applyFill="1" applyBorder="1" applyAlignment="1">
      <alignment horizontal="center" vertical="top"/>
    </xf>
    <xf numFmtId="9" fontId="1" fillId="11" borderId="14" xfId="0" applyNumberFormat="1" applyFont="1" applyFill="1" applyBorder="1" applyAlignment="1">
      <alignment vertical="top"/>
    </xf>
    <xf numFmtId="0" fontId="2" fillId="9" borderId="14" xfId="0" applyFont="1" applyFill="1" applyBorder="1" applyAlignment="1">
      <alignment vertical="top"/>
    </xf>
    <xf numFmtId="0" fontId="2" fillId="0" borderId="14" xfId="0" applyFont="1" applyBorder="1" applyAlignment="1">
      <alignment horizontal="left" vertical="top"/>
    </xf>
    <xf numFmtId="0" fontId="2" fillId="0" borderId="0" xfId="0" applyFont="1" applyAlignment="1">
      <alignment horizontal="left" vertical="top"/>
    </xf>
    <xf numFmtId="0" fontId="2" fillId="11" borderId="15" xfId="0" applyFont="1" applyFill="1" applyBorder="1" applyAlignment="1">
      <alignment horizontal="center" vertical="top"/>
    </xf>
    <xf numFmtId="9" fontId="2" fillId="11" borderId="15" xfId="0" applyNumberFormat="1" applyFont="1" applyFill="1" applyBorder="1" applyAlignment="1">
      <alignment vertical="top"/>
    </xf>
    <xf numFmtId="9" fontId="2" fillId="11" borderId="14" xfId="0" applyNumberFormat="1" applyFont="1" applyFill="1" applyBorder="1" applyAlignment="1">
      <alignment vertical="top"/>
    </xf>
    <xf numFmtId="0" fontId="0" fillId="0" borderId="0" xfId="0" applyAlignment="1">
      <alignment vertical="top"/>
    </xf>
    <xf numFmtId="0" fontId="4" fillId="11" borderId="14" xfId="0" applyFont="1" applyFill="1" applyBorder="1" applyAlignment="1">
      <alignment horizontal="left" vertical="top" wrapText="1"/>
    </xf>
    <xf numFmtId="0" fontId="2" fillId="11" borderId="14" xfId="0" applyFont="1" applyFill="1" applyBorder="1" applyAlignment="1">
      <alignment horizontal="left" vertical="top"/>
    </xf>
    <xf numFmtId="0" fontId="2" fillId="0" borderId="14" xfId="0" applyFont="1" applyBorder="1" applyAlignment="1">
      <alignment horizontal="center" vertical="top" wrapText="1"/>
    </xf>
    <xf numFmtId="0" fontId="2" fillId="0" borderId="15" xfId="0" applyFont="1" applyBorder="1" applyAlignment="1">
      <alignment horizontal="center" vertical="top"/>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topLeftCell="A13" zoomScaleNormal="100" workbookViewId="0">
      <selection activeCell="B22" sqref="B22"/>
    </sheetView>
  </sheetViews>
  <sheetFormatPr defaultRowHeight="14.4"/>
  <cols>
    <col min="1" max="1" width="5.5546875" customWidth="1"/>
    <col min="2" max="2" width="35.33203125" customWidth="1"/>
    <col min="3" max="3" width="48.5546875" style="50" customWidth="1"/>
  </cols>
  <sheetData>
    <row r="1" spans="1:6" ht="15" thickBot="1">
      <c r="A1" s="176"/>
      <c r="B1" s="177"/>
      <c r="C1" s="178" t="s">
        <v>0</v>
      </c>
    </row>
    <row r="2" spans="1:6" ht="15" thickBot="1">
      <c r="A2" s="1" t="s">
        <v>1</v>
      </c>
      <c r="B2" s="2" t="s">
        <v>2</v>
      </c>
      <c r="C2" s="171"/>
    </row>
    <row r="3" spans="1:6" ht="15" thickBot="1">
      <c r="A3" s="3" t="s">
        <v>3</v>
      </c>
      <c r="B3" s="4" t="s">
        <v>4</v>
      </c>
      <c r="C3" s="171"/>
      <c r="F3" s="59"/>
    </row>
    <row r="4" spans="1:6" ht="15" thickBot="1">
      <c r="A4" s="3" t="s">
        <v>5</v>
      </c>
      <c r="B4" s="4" t="s">
        <v>6</v>
      </c>
      <c r="C4" s="171"/>
      <c r="F4" s="59"/>
    </row>
    <row r="5" spans="1:6" ht="15" thickBot="1">
      <c r="A5" s="3" t="s">
        <v>7</v>
      </c>
      <c r="B5" s="4" t="s">
        <v>8</v>
      </c>
      <c r="C5" s="171"/>
      <c r="F5" s="60"/>
    </row>
    <row r="6" spans="1:6" ht="15" thickBot="1">
      <c r="A6" s="3" t="s">
        <v>9</v>
      </c>
      <c r="B6" s="4" t="s">
        <v>10</v>
      </c>
      <c r="C6" s="171"/>
      <c r="F6" s="60"/>
    </row>
    <row r="7" spans="1:6" ht="15" thickBot="1">
      <c r="A7" s="3" t="s">
        <v>11</v>
      </c>
      <c r="B7" s="4" t="s">
        <v>12</v>
      </c>
      <c r="C7" s="171"/>
    </row>
    <row r="8" spans="1:6" ht="15" thickBot="1">
      <c r="A8" s="3" t="s">
        <v>13</v>
      </c>
      <c r="B8" s="4" t="s">
        <v>15</v>
      </c>
      <c r="C8" s="173"/>
    </row>
    <row r="9" spans="1:6" ht="15" thickBot="1">
      <c r="A9" s="3" t="s">
        <v>14</v>
      </c>
      <c r="B9" s="4" t="s">
        <v>17</v>
      </c>
      <c r="C9" s="173"/>
    </row>
    <row r="10" spans="1:6" ht="15" thickBot="1">
      <c r="A10" s="3" t="s">
        <v>16</v>
      </c>
      <c r="B10" s="4" t="s">
        <v>19</v>
      </c>
      <c r="C10" s="171"/>
    </row>
    <row r="11" spans="1:6" ht="15" thickBot="1">
      <c r="A11" s="3" t="s">
        <v>18</v>
      </c>
      <c r="B11" s="4" t="s">
        <v>21</v>
      </c>
      <c r="C11" s="175"/>
    </row>
    <row r="12" spans="1:6" ht="15" thickBot="1">
      <c r="A12" s="3" t="s">
        <v>20</v>
      </c>
      <c r="B12" s="4" t="s">
        <v>23</v>
      </c>
      <c r="C12" s="171"/>
    </row>
    <row r="13" spans="1:6" ht="15" thickBot="1">
      <c r="A13" s="3" t="s">
        <v>22</v>
      </c>
      <c r="B13" s="4" t="s">
        <v>25</v>
      </c>
      <c r="C13" s="171"/>
    </row>
    <row r="14" spans="1:6" ht="15" thickBot="1">
      <c r="A14" s="3" t="s">
        <v>24</v>
      </c>
      <c r="B14" s="5" t="s">
        <v>734</v>
      </c>
      <c r="C14" s="171"/>
    </row>
    <row r="15" spans="1:6" ht="15" thickBot="1">
      <c r="A15" s="3" t="s">
        <v>26</v>
      </c>
      <c r="B15" s="5" t="s">
        <v>735</v>
      </c>
      <c r="C15" s="171"/>
    </row>
    <row r="16" spans="1:6" ht="15" thickBot="1">
      <c r="A16" s="3" t="s">
        <v>27</v>
      </c>
      <c r="B16" s="4" t="s">
        <v>29</v>
      </c>
      <c r="C16" s="171"/>
    </row>
    <row r="17" spans="1:3" ht="20.399999999999999" customHeight="1" thickBot="1">
      <c r="A17" s="3" t="s">
        <v>28</v>
      </c>
      <c r="B17" s="5" t="s">
        <v>736</v>
      </c>
      <c r="C17" s="171"/>
    </row>
    <row r="18" spans="1:3" ht="15" thickBot="1">
      <c r="A18" s="3" t="s">
        <v>30</v>
      </c>
      <c r="B18" s="4" t="s">
        <v>32</v>
      </c>
      <c r="C18" s="171"/>
    </row>
    <row r="19" spans="1:3" ht="15" thickBot="1">
      <c r="A19" s="3" t="s">
        <v>31</v>
      </c>
      <c r="B19" s="4" t="s">
        <v>34</v>
      </c>
      <c r="C19" s="171"/>
    </row>
    <row r="20" spans="1:3" ht="15" thickBot="1">
      <c r="A20" s="3" t="s">
        <v>33</v>
      </c>
      <c r="B20" s="4" t="s">
        <v>36</v>
      </c>
      <c r="C20" s="171"/>
    </row>
    <row r="21" spans="1:3" ht="15" thickBot="1">
      <c r="A21" s="3" t="s">
        <v>35</v>
      </c>
      <c r="B21" s="4" t="s">
        <v>53</v>
      </c>
      <c r="C21" s="171"/>
    </row>
    <row r="22" spans="1:3" ht="15" thickBot="1">
      <c r="A22" s="45" t="s">
        <v>37</v>
      </c>
      <c r="B22" s="46" t="s">
        <v>737</v>
      </c>
      <c r="C22" s="171"/>
    </row>
    <row r="23" spans="1:3" ht="15" thickBot="1">
      <c r="A23" s="168"/>
      <c r="B23" s="169" t="s">
        <v>38</v>
      </c>
      <c r="C23" s="170" t="s">
        <v>39</v>
      </c>
    </row>
    <row r="24" spans="1:3" ht="15" thickBot="1">
      <c r="A24" s="3" t="s">
        <v>40</v>
      </c>
      <c r="B24" s="4" t="s">
        <v>41</v>
      </c>
      <c r="C24" s="171"/>
    </row>
    <row r="25" spans="1:3" ht="15" thickBot="1">
      <c r="A25" s="3" t="s">
        <v>42</v>
      </c>
      <c r="B25" s="4" t="s">
        <v>128</v>
      </c>
      <c r="C25" s="171"/>
    </row>
    <row r="26" spans="1:3" ht="15" thickBot="1">
      <c r="A26" s="3" t="s">
        <v>43</v>
      </c>
      <c r="B26" s="4" t="s">
        <v>129</v>
      </c>
      <c r="C26" s="171"/>
    </row>
    <row r="27" spans="1:3" ht="15" thickBot="1">
      <c r="A27" s="3" t="s">
        <v>44</v>
      </c>
      <c r="B27" s="4" t="s">
        <v>103</v>
      </c>
      <c r="C27" s="172"/>
    </row>
    <row r="28" spans="1:3" ht="15" thickBot="1">
      <c r="A28" s="3" t="s">
        <v>45</v>
      </c>
      <c r="B28" s="4" t="s">
        <v>100</v>
      </c>
      <c r="C28" s="171"/>
    </row>
    <row r="29" spans="1:3" ht="15" thickBot="1">
      <c r="A29" s="3" t="s">
        <v>46</v>
      </c>
      <c r="B29" s="4" t="s">
        <v>130</v>
      </c>
      <c r="C29" s="172"/>
    </row>
    <row r="30" spans="1:3" ht="15" thickBot="1">
      <c r="A30" s="3" t="s">
        <v>47</v>
      </c>
      <c r="B30" s="4" t="s">
        <v>131</v>
      </c>
      <c r="C30" s="172"/>
    </row>
    <row r="31" spans="1:3" ht="15" thickBot="1">
      <c r="A31" s="3" t="s">
        <v>48</v>
      </c>
      <c r="B31" s="4" t="s">
        <v>101</v>
      </c>
      <c r="C31" s="171"/>
    </row>
    <row r="32" spans="1:3" ht="15" thickBot="1">
      <c r="A32" s="3" t="s">
        <v>50</v>
      </c>
      <c r="B32" s="4" t="s">
        <v>102</v>
      </c>
      <c r="C32" s="173"/>
    </row>
    <row r="33" spans="1:3" ht="15" thickBot="1">
      <c r="A33" s="3" t="s">
        <v>51</v>
      </c>
      <c r="B33" s="4" t="s">
        <v>49</v>
      </c>
      <c r="C33" s="171"/>
    </row>
    <row r="34" spans="1:3" ht="15" thickBot="1">
      <c r="A34" s="3" t="s">
        <v>52</v>
      </c>
      <c r="B34" s="4" t="s">
        <v>133</v>
      </c>
      <c r="C34" s="171"/>
    </row>
    <row r="35" spans="1:3" ht="15" thickBot="1">
      <c r="A35" s="3" t="s">
        <v>132</v>
      </c>
      <c r="B35" s="4" t="s">
        <v>134</v>
      </c>
      <c r="C35" s="171"/>
    </row>
    <row r="36" spans="1:3" ht="21" thickBot="1">
      <c r="A36" s="3" t="s">
        <v>135</v>
      </c>
      <c r="B36" s="5" t="s">
        <v>99</v>
      </c>
      <c r="C36" s="174"/>
    </row>
  </sheetData>
  <pageMargins left="0.7" right="0.7" top="0.75" bottom="0.75" header="0.3" footer="0.3"/>
  <pageSetup paperSize="9" orientation="portrait" r:id="rId1"/>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0C4F-3B62-4567-9A3F-B806F0407496}">
  <sheetPr>
    <tabColor theme="4"/>
  </sheetPr>
  <dimension ref="A1:B42"/>
  <sheetViews>
    <sheetView workbookViewId="0">
      <selection activeCell="A4" sqref="A4"/>
    </sheetView>
  </sheetViews>
  <sheetFormatPr defaultRowHeight="14.4"/>
  <cols>
    <col min="1" max="1" width="18" customWidth="1"/>
    <col min="2" max="2" width="66.109375" customWidth="1"/>
  </cols>
  <sheetData>
    <row r="1" spans="1:2" ht="19.8">
      <c r="A1" s="81" t="s">
        <v>739</v>
      </c>
    </row>
    <row r="2" spans="1:2" ht="15" thickBot="1">
      <c r="A2" s="82"/>
    </row>
    <row r="3" spans="1:2" ht="15" thickBot="1">
      <c r="A3" s="83"/>
      <c r="B3" s="84" t="s">
        <v>0</v>
      </c>
    </row>
    <row r="4" spans="1:2" ht="15" thickBot="1">
      <c r="A4" s="85" t="s">
        <v>741</v>
      </c>
      <c r="B4" s="86" t="s">
        <v>386</v>
      </c>
    </row>
    <row r="5" spans="1:2" ht="15" thickBot="1">
      <c r="A5" s="85" t="s">
        <v>94</v>
      </c>
      <c r="B5" s="86" t="s">
        <v>386</v>
      </c>
    </row>
    <row r="6" spans="1:2" ht="15" thickBot="1">
      <c r="A6" s="85" t="s">
        <v>70</v>
      </c>
      <c r="B6" s="86" t="s">
        <v>386</v>
      </c>
    </row>
    <row r="7" spans="1:2" ht="40.200000000000003" thickBot="1">
      <c r="A7" s="85" t="s">
        <v>387</v>
      </c>
      <c r="B7" s="161" t="s">
        <v>727</v>
      </c>
    </row>
    <row r="8" spans="1:2" ht="19.8">
      <c r="A8" s="87"/>
    </row>
    <row r="9" spans="1:2" ht="16.2">
      <c r="B9" s="88" t="s">
        <v>388</v>
      </c>
    </row>
    <row r="10" spans="1:2">
      <c r="B10" s="89" t="s">
        <v>389</v>
      </c>
    </row>
    <row r="11" spans="1:2">
      <c r="B11" s="89"/>
    </row>
    <row r="12" spans="1:2" ht="51">
      <c r="B12" s="90" t="s">
        <v>390</v>
      </c>
    </row>
    <row r="13" spans="1:2" ht="51">
      <c r="B13" s="90" t="s">
        <v>391</v>
      </c>
    </row>
    <row r="14" spans="1:2">
      <c r="B14" s="91"/>
    </row>
    <row r="15" spans="1:2" ht="16.2">
      <c r="B15" s="88" t="s">
        <v>392</v>
      </c>
    </row>
    <row r="16" spans="1:2">
      <c r="B16" s="92" t="s">
        <v>393</v>
      </c>
    </row>
    <row r="18" spans="2:2" ht="38.4">
      <c r="B18" s="90" t="s">
        <v>552</v>
      </c>
    </row>
    <row r="20" spans="2:2" ht="25.8">
      <c r="B20" s="90" t="s">
        <v>394</v>
      </c>
    </row>
    <row r="22" spans="2:2" ht="25.8">
      <c r="B22" s="90" t="s">
        <v>554</v>
      </c>
    </row>
    <row r="23" spans="2:2">
      <c r="B23" s="94"/>
    </row>
    <row r="24" spans="2:2" ht="25.8">
      <c r="B24" s="90" t="s">
        <v>553</v>
      </c>
    </row>
    <row r="26" spans="2:2">
      <c r="B26" s="93" t="s">
        <v>395</v>
      </c>
    </row>
    <row r="28" spans="2:2" ht="38.4">
      <c r="B28" s="90" t="s">
        <v>396</v>
      </c>
    </row>
    <row r="30" spans="2:2" ht="38.4">
      <c r="B30" s="90" t="s">
        <v>555</v>
      </c>
    </row>
    <row r="32" spans="2:2" ht="25.8">
      <c r="B32" s="90" t="s">
        <v>397</v>
      </c>
    </row>
    <row r="33" spans="2:2">
      <c r="B33" s="94"/>
    </row>
    <row r="34" spans="2:2" ht="25.8">
      <c r="B34" s="90" t="s">
        <v>398</v>
      </c>
    </row>
    <row r="36" spans="2:2">
      <c r="B36" s="93" t="s">
        <v>399</v>
      </c>
    </row>
    <row r="38" spans="2:2" ht="38.4">
      <c r="B38" s="90" t="s">
        <v>400</v>
      </c>
    </row>
    <row r="40" spans="2:2" ht="38.4">
      <c r="B40" s="90" t="s">
        <v>556</v>
      </c>
    </row>
    <row r="42" spans="2:2">
      <c r="B42" s="93" t="s">
        <v>401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C645-04BC-4FBE-876E-0805FAA43CD2}">
  <sheetPr>
    <tabColor theme="4"/>
  </sheetPr>
  <dimension ref="A1:C29"/>
  <sheetViews>
    <sheetView topLeftCell="A7" workbookViewId="0">
      <selection activeCell="B7" sqref="B7"/>
    </sheetView>
  </sheetViews>
  <sheetFormatPr defaultRowHeight="14.4"/>
  <cols>
    <col min="1" max="1" width="18" customWidth="1"/>
    <col min="2" max="2" width="64.88671875" customWidth="1"/>
    <col min="3" max="3" width="25.6640625" customWidth="1"/>
  </cols>
  <sheetData>
    <row r="1" spans="1:2" ht="17.399999999999999">
      <c r="A1" s="81" t="s">
        <v>750</v>
      </c>
    </row>
    <row r="2" spans="1:2" ht="15" thickBot="1">
      <c r="A2" s="82"/>
    </row>
    <row r="3" spans="1:2" ht="15" thickBot="1">
      <c r="A3" s="83"/>
      <c r="B3" s="84" t="s">
        <v>0</v>
      </c>
    </row>
    <row r="4" spans="1:2" ht="15" thickBot="1">
      <c r="A4" s="182" t="s">
        <v>741</v>
      </c>
      <c r="B4" s="86" t="s">
        <v>386</v>
      </c>
    </row>
    <row r="5" spans="1:2" ht="15" thickBot="1">
      <c r="A5" s="182" t="s">
        <v>94</v>
      </c>
      <c r="B5" s="86" t="s">
        <v>386</v>
      </c>
    </row>
    <row r="6" spans="1:2" ht="15" thickBot="1">
      <c r="A6" s="182" t="s">
        <v>70</v>
      </c>
      <c r="B6" s="86" t="s">
        <v>386</v>
      </c>
    </row>
    <row r="7" spans="1:2" ht="27" thickBot="1">
      <c r="A7" s="182" t="s">
        <v>387</v>
      </c>
      <c r="B7" s="161" t="s">
        <v>755</v>
      </c>
    </row>
    <row r="8" spans="1:2" ht="19.8">
      <c r="A8" s="87"/>
    </row>
    <row r="9" spans="1:2" ht="17.399999999999999">
      <c r="B9" s="184"/>
    </row>
    <row r="10" spans="1:2" ht="37.799999999999997">
      <c r="B10" s="188" t="s">
        <v>742</v>
      </c>
    </row>
    <row r="11" spans="1:2">
      <c r="B11" s="185"/>
    </row>
    <row r="12" spans="1:2" ht="75.599999999999994">
      <c r="B12" s="188" t="s">
        <v>751</v>
      </c>
    </row>
    <row r="13" spans="1:2">
      <c r="B13" s="185"/>
    </row>
    <row r="14" spans="1:2">
      <c r="B14" s="185" t="s">
        <v>743</v>
      </c>
    </row>
    <row r="15" spans="1:2">
      <c r="B15" s="185"/>
    </row>
    <row r="16" spans="1:2" ht="26.4">
      <c r="B16" s="189" t="s">
        <v>752</v>
      </c>
    </row>
    <row r="17" spans="2:3">
      <c r="B17" s="185"/>
    </row>
    <row r="18" spans="2:3" ht="25.8">
      <c r="B18" s="189" t="s">
        <v>753</v>
      </c>
    </row>
    <row r="19" spans="2:3">
      <c r="B19" s="185"/>
    </row>
    <row r="20" spans="2:3" ht="38.4">
      <c r="B20" s="189" t="s">
        <v>754</v>
      </c>
    </row>
    <row r="21" spans="2:3">
      <c r="B21" s="187"/>
    </row>
    <row r="22" spans="2:3">
      <c r="B22" s="186" t="s">
        <v>744</v>
      </c>
    </row>
    <row r="23" spans="2:3">
      <c r="B23" s="185"/>
    </row>
    <row r="24" spans="2:3">
      <c r="B24" s="185" t="s">
        <v>70</v>
      </c>
    </row>
    <row r="25" spans="2:3">
      <c r="B25" s="185"/>
    </row>
    <row r="26" spans="2:3">
      <c r="B26" s="185" t="s">
        <v>745</v>
      </c>
      <c r="C26" s="185" t="s">
        <v>745</v>
      </c>
    </row>
    <row r="27" spans="2:3">
      <c r="B27" s="185" t="s">
        <v>746</v>
      </c>
      <c r="C27" s="185" t="s">
        <v>746</v>
      </c>
    </row>
    <row r="28" spans="2:3">
      <c r="B28" s="185" t="s">
        <v>94</v>
      </c>
      <c r="C28" s="185" t="s">
        <v>747</v>
      </c>
    </row>
    <row r="29" spans="2:3">
      <c r="B29" s="185" t="s">
        <v>748</v>
      </c>
      <c r="C29" s="185" t="s">
        <v>749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680F8-F2E3-40A3-A1EE-909A8C926341}">
  <sheetPr>
    <tabColor rgb="FF0070C0"/>
  </sheetPr>
  <dimension ref="A1:A17"/>
  <sheetViews>
    <sheetView workbookViewId="0">
      <selection activeCell="B8" sqref="B8"/>
    </sheetView>
  </sheetViews>
  <sheetFormatPr defaultRowHeight="14.4"/>
  <cols>
    <col min="1" max="1" width="93.33203125" customWidth="1"/>
  </cols>
  <sheetData>
    <row r="1" spans="1:1" ht="17.399999999999999">
      <c r="A1" s="81" t="s">
        <v>564</v>
      </c>
    </row>
    <row r="2" spans="1:1">
      <c r="A2" s="89"/>
    </row>
    <row r="3" spans="1:1" ht="37.799999999999997">
      <c r="A3" s="162" t="s">
        <v>756</v>
      </c>
    </row>
    <row r="4" spans="1:1">
      <c r="A4" s="89"/>
    </row>
    <row r="5" spans="1:1" ht="15" thickBot="1">
      <c r="A5" s="89"/>
    </row>
    <row r="6" spans="1:1" ht="15" thickTop="1">
      <c r="A6" s="163" t="s">
        <v>560</v>
      </c>
    </row>
    <row r="7" spans="1:1" ht="50.4">
      <c r="A7" s="164" t="s">
        <v>561</v>
      </c>
    </row>
    <row r="8" spans="1:1" ht="79.5" customHeight="1">
      <c r="A8" s="164" t="s">
        <v>562</v>
      </c>
    </row>
    <row r="9" spans="1:1" ht="25.2">
      <c r="A9" s="164" t="s">
        <v>569</v>
      </c>
    </row>
    <row r="10" spans="1:1" ht="25.2">
      <c r="A10" s="165" t="s">
        <v>728</v>
      </c>
    </row>
    <row r="11" spans="1:1" ht="35.1" customHeight="1">
      <c r="A11" s="165" t="s">
        <v>729</v>
      </c>
    </row>
    <row r="12" spans="1:1" ht="50.4">
      <c r="A12" s="165" t="s">
        <v>565</v>
      </c>
    </row>
    <row r="13" spans="1:1" ht="75.599999999999994">
      <c r="A13" s="165" t="s">
        <v>566</v>
      </c>
    </row>
    <row r="14" spans="1:1" ht="63" customHeight="1">
      <c r="A14" s="166" t="s">
        <v>567</v>
      </c>
    </row>
    <row r="15" spans="1:1" ht="50.4">
      <c r="A15" s="165" t="s">
        <v>568</v>
      </c>
    </row>
    <row r="16" spans="1:1" ht="25.8" thickBot="1">
      <c r="A16" s="167" t="s">
        <v>563</v>
      </c>
    </row>
    <row r="17" ht="15" thickTop="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5DE2-4534-4126-AE58-4C0069638891}">
  <dimension ref="A1:A4"/>
  <sheetViews>
    <sheetView workbookViewId="0">
      <selection sqref="A1:A4"/>
    </sheetView>
  </sheetViews>
  <sheetFormatPr defaultRowHeight="14.4"/>
  <sheetData>
    <row r="1" spans="1:1">
      <c r="A1" t="s">
        <v>59</v>
      </c>
    </row>
    <row r="2" spans="1:1">
      <c r="A2" t="s">
        <v>117</v>
      </c>
    </row>
    <row r="3" spans="1:1">
      <c r="A3" t="s">
        <v>757</v>
      </c>
    </row>
    <row r="4" spans="1:1">
      <c r="A4" t="s">
        <v>758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DEAF-081E-4169-BD31-13549C6D6F62}">
  <dimension ref="A1:D17"/>
  <sheetViews>
    <sheetView workbookViewId="0">
      <selection activeCell="C17" sqref="C17"/>
    </sheetView>
  </sheetViews>
  <sheetFormatPr defaultRowHeight="14.4"/>
  <cols>
    <col min="1" max="1" width="5" customWidth="1"/>
    <col min="2" max="2" width="12.6640625" customWidth="1"/>
    <col min="3" max="3" width="49.88671875" customWidth="1"/>
    <col min="4" max="4" width="12.5546875" customWidth="1"/>
  </cols>
  <sheetData>
    <row r="1" spans="1:4" ht="15" thickBot="1">
      <c r="A1" s="71"/>
      <c r="B1" s="72"/>
      <c r="C1" s="72" t="s">
        <v>354</v>
      </c>
      <c r="D1" s="73" t="s">
        <v>55</v>
      </c>
    </row>
    <row r="2" spans="1:4" ht="34.799999999999997" thickBot="1">
      <c r="A2" s="74" t="s">
        <v>355</v>
      </c>
      <c r="B2" s="74" t="s">
        <v>54</v>
      </c>
      <c r="C2" s="74" t="s">
        <v>711</v>
      </c>
      <c r="D2" s="75" t="s">
        <v>58</v>
      </c>
    </row>
    <row r="3" spans="1:4" ht="23.4" thickBot="1">
      <c r="A3" s="74" t="s">
        <v>356</v>
      </c>
      <c r="B3" s="74" t="s">
        <v>54</v>
      </c>
      <c r="C3" s="74" t="s">
        <v>712</v>
      </c>
      <c r="D3" s="75" t="s">
        <v>58</v>
      </c>
    </row>
    <row r="4" spans="1:4" ht="45.6">
      <c r="A4" s="74" t="s">
        <v>357</v>
      </c>
      <c r="B4" s="74" t="s">
        <v>358</v>
      </c>
      <c r="C4" s="74" t="s">
        <v>713</v>
      </c>
      <c r="D4" s="75" t="s">
        <v>58</v>
      </c>
    </row>
    <row r="5" spans="1:4" ht="34.799999999999997" thickBot="1">
      <c r="A5" s="76" t="s">
        <v>359</v>
      </c>
      <c r="B5" s="77" t="s">
        <v>60</v>
      </c>
      <c r="C5" s="77" t="s">
        <v>714</v>
      </c>
      <c r="D5" s="78" t="s">
        <v>58</v>
      </c>
    </row>
    <row r="6" spans="1:4" ht="23.4" thickBot="1">
      <c r="A6" s="76" t="s">
        <v>360</v>
      </c>
      <c r="B6" s="77" t="s">
        <v>61</v>
      </c>
      <c r="C6" s="77" t="s">
        <v>715</v>
      </c>
      <c r="D6" s="78" t="s">
        <v>58</v>
      </c>
    </row>
    <row r="7" spans="1:4" ht="34.799999999999997" thickBot="1">
      <c r="A7" s="74" t="s">
        <v>361</v>
      </c>
      <c r="B7" s="74" t="s">
        <v>362</v>
      </c>
      <c r="C7" s="74" t="s">
        <v>716</v>
      </c>
      <c r="D7" s="75" t="s">
        <v>58</v>
      </c>
    </row>
    <row r="8" spans="1:4" ht="23.4" thickBot="1">
      <c r="A8" s="74" t="s">
        <v>363</v>
      </c>
      <c r="B8" s="74" t="s">
        <v>364</v>
      </c>
      <c r="C8" s="74" t="s">
        <v>717</v>
      </c>
      <c r="D8" s="75" t="s">
        <v>58</v>
      </c>
    </row>
    <row r="9" spans="1:4" ht="22.8">
      <c r="A9" s="74" t="s">
        <v>365</v>
      </c>
      <c r="B9" s="74" t="s">
        <v>62</v>
      </c>
      <c r="C9" s="74" t="s">
        <v>718</v>
      </c>
      <c r="D9" s="75" t="s">
        <v>58</v>
      </c>
    </row>
    <row r="10" spans="1:4" ht="23.4" thickBot="1">
      <c r="A10" s="76" t="s">
        <v>366</v>
      </c>
      <c r="B10" s="77" t="s">
        <v>63</v>
      </c>
      <c r="C10" s="77" t="s">
        <v>719</v>
      </c>
      <c r="D10" s="78" t="s">
        <v>58</v>
      </c>
    </row>
    <row r="11" spans="1:4" ht="22.8">
      <c r="A11" s="218" t="s">
        <v>367</v>
      </c>
      <c r="B11" s="218" t="s">
        <v>64</v>
      </c>
      <c r="C11" s="79" t="s">
        <v>720</v>
      </c>
      <c r="D11" s="220" t="s">
        <v>58</v>
      </c>
    </row>
    <row r="12" spans="1:4" ht="15" thickBot="1">
      <c r="A12" s="219"/>
      <c r="B12" s="219"/>
      <c r="C12" s="80" t="s">
        <v>368</v>
      </c>
      <c r="D12" s="221"/>
    </row>
    <row r="13" spans="1:4" ht="34.799999999999997" thickBot="1">
      <c r="A13" s="76" t="s">
        <v>369</v>
      </c>
      <c r="B13" s="77" t="s">
        <v>64</v>
      </c>
      <c r="C13" s="77" t="s">
        <v>721</v>
      </c>
      <c r="D13" s="78" t="s">
        <v>58</v>
      </c>
    </row>
    <row r="14" spans="1:4" ht="23.4" thickBot="1">
      <c r="A14" s="76" t="s">
        <v>370</v>
      </c>
      <c r="B14" s="77" t="s">
        <v>197</v>
      </c>
      <c r="C14" s="77" t="s">
        <v>722</v>
      </c>
      <c r="D14" s="78" t="s">
        <v>58</v>
      </c>
    </row>
    <row r="15" spans="1:4" ht="23.4" thickBot="1">
      <c r="A15" s="76" t="s">
        <v>371</v>
      </c>
      <c r="B15" s="77" t="s">
        <v>250</v>
      </c>
      <c r="C15" s="77" t="s">
        <v>723</v>
      </c>
      <c r="D15" s="78" t="s">
        <v>58</v>
      </c>
    </row>
    <row r="16" spans="1:4" ht="34.799999999999997" thickBot="1">
      <c r="A16" s="76" t="s">
        <v>372</v>
      </c>
      <c r="B16" s="77" t="s">
        <v>254</v>
      </c>
      <c r="C16" s="77" t="s">
        <v>724</v>
      </c>
      <c r="D16" s="78" t="s">
        <v>58</v>
      </c>
    </row>
    <row r="17" spans="1:4" ht="23.4" thickBot="1">
      <c r="A17" s="76" t="s">
        <v>373</v>
      </c>
      <c r="B17" s="77" t="s">
        <v>374</v>
      </c>
      <c r="C17" s="77" t="s">
        <v>725</v>
      </c>
      <c r="D17" s="78" t="s">
        <v>58</v>
      </c>
    </row>
  </sheetData>
  <mergeCells count="3">
    <mergeCell ref="A11:A12"/>
    <mergeCell ref="B11:B12"/>
    <mergeCell ref="D11: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164"/>
  <sheetViews>
    <sheetView tabSelected="1" zoomScaleNormal="100" workbookViewId="0">
      <selection activeCell="A2" sqref="A2"/>
    </sheetView>
  </sheetViews>
  <sheetFormatPr defaultColWidth="23.44140625" defaultRowHeight="14.4"/>
  <cols>
    <col min="1" max="1" width="6.5546875" style="56" customWidth="1"/>
    <col min="2" max="2" width="22.109375" style="56" customWidth="1"/>
    <col min="3" max="3" width="34.44140625" style="268" customWidth="1"/>
    <col min="4" max="4" width="13.109375" style="56" customWidth="1"/>
    <col min="5" max="5" width="7.44140625" style="239" customWidth="1"/>
    <col min="6" max="6" width="23.44140625" style="264"/>
    <col min="7" max="7" width="7.33203125" style="217" customWidth="1"/>
    <col min="8" max="8" width="6.44140625" style="217" customWidth="1"/>
    <col min="9" max="9" width="5.44140625" style="56" customWidth="1"/>
    <col min="10" max="10" width="4.109375" style="56" customWidth="1"/>
    <col min="11" max="16384" width="23.44140625" style="6"/>
  </cols>
  <sheetData>
    <row r="1" spans="1:10" s="12" customFormat="1" ht="10.199999999999999">
      <c r="A1" s="179">
        <v>1</v>
      </c>
      <c r="B1" s="179" t="s">
        <v>54</v>
      </c>
      <c r="C1" s="179" t="s">
        <v>54</v>
      </c>
      <c r="D1" s="191" t="s">
        <v>55</v>
      </c>
      <c r="E1" s="213" t="s">
        <v>56</v>
      </c>
      <c r="F1" s="240" t="s">
        <v>57</v>
      </c>
      <c r="G1" s="241" t="s">
        <v>383</v>
      </c>
      <c r="H1" s="241" t="s">
        <v>384</v>
      </c>
      <c r="I1" s="242" t="s">
        <v>385</v>
      </c>
      <c r="J1" s="180" t="s">
        <v>140</v>
      </c>
    </row>
    <row r="2" spans="1:10" ht="10.199999999999999">
      <c r="A2" s="52" t="s">
        <v>155</v>
      </c>
      <c r="B2" s="52" t="s">
        <v>321</v>
      </c>
      <c r="C2" s="52" t="s">
        <v>570</v>
      </c>
      <c r="D2" s="192" t="s">
        <v>58</v>
      </c>
      <c r="E2" s="271"/>
      <c r="F2" s="243"/>
      <c r="G2" s="244"/>
      <c r="H2" s="244"/>
      <c r="I2" s="245"/>
      <c r="J2" s="245" t="s">
        <v>141</v>
      </c>
    </row>
    <row r="3" spans="1:10" ht="20.399999999999999">
      <c r="A3" s="52" t="s">
        <v>156</v>
      </c>
      <c r="B3" s="52" t="s">
        <v>322</v>
      </c>
      <c r="C3" s="54" t="s">
        <v>571</v>
      </c>
      <c r="D3" s="192" t="s">
        <v>58</v>
      </c>
      <c r="E3" s="271"/>
      <c r="F3" s="243"/>
      <c r="G3" s="244"/>
      <c r="H3" s="244"/>
      <c r="I3" s="245"/>
      <c r="J3" s="245" t="s">
        <v>141</v>
      </c>
    </row>
    <row r="4" spans="1:10" ht="21.6" customHeight="1">
      <c r="A4" s="52" t="s">
        <v>261</v>
      </c>
      <c r="B4" s="52" t="s">
        <v>323</v>
      </c>
      <c r="C4" s="52" t="s">
        <v>781</v>
      </c>
      <c r="D4" s="192" t="s">
        <v>58</v>
      </c>
      <c r="E4" s="271"/>
      <c r="F4" s="243"/>
      <c r="G4" s="244"/>
      <c r="H4" s="244"/>
      <c r="I4" s="245"/>
      <c r="J4" s="245" t="s">
        <v>141</v>
      </c>
    </row>
    <row r="5" spans="1:10" ht="20.399999999999999">
      <c r="A5" s="52" t="s">
        <v>157</v>
      </c>
      <c r="B5" s="52" t="s">
        <v>324</v>
      </c>
      <c r="C5" s="52" t="s">
        <v>572</v>
      </c>
      <c r="D5" s="192" t="s">
        <v>58</v>
      </c>
      <c r="E5" s="271"/>
      <c r="F5" s="243"/>
      <c r="G5" s="244"/>
      <c r="H5" s="244"/>
      <c r="I5" s="245"/>
      <c r="J5" s="245" t="s">
        <v>141</v>
      </c>
    </row>
    <row r="6" spans="1:10" ht="20.399999999999999">
      <c r="A6" s="52" t="s">
        <v>158</v>
      </c>
      <c r="B6" s="52" t="s">
        <v>137</v>
      </c>
      <c r="C6" s="52" t="s">
        <v>208</v>
      </c>
      <c r="D6" s="192" t="s">
        <v>58</v>
      </c>
      <c r="E6" s="271"/>
      <c r="F6" s="243"/>
      <c r="G6" s="244"/>
      <c r="H6" s="244"/>
      <c r="I6" s="245"/>
      <c r="J6" s="245" t="s">
        <v>141</v>
      </c>
    </row>
    <row r="7" spans="1:10" ht="20.399999999999999">
      <c r="A7" s="52" t="s">
        <v>159</v>
      </c>
      <c r="B7" s="52" t="s">
        <v>207</v>
      </c>
      <c r="C7" s="52" t="s">
        <v>209</v>
      </c>
      <c r="D7" s="192" t="s">
        <v>58</v>
      </c>
      <c r="E7" s="271"/>
      <c r="F7" s="243"/>
      <c r="G7" s="244"/>
      <c r="H7" s="244"/>
      <c r="I7" s="245"/>
      <c r="J7" s="245" t="s">
        <v>141</v>
      </c>
    </row>
    <row r="8" spans="1:10" ht="10.199999999999999">
      <c r="A8" s="179">
        <v>2</v>
      </c>
      <c r="B8" s="179" t="s">
        <v>358</v>
      </c>
      <c r="C8" s="179" t="s">
        <v>358</v>
      </c>
      <c r="D8" s="180" t="s">
        <v>55</v>
      </c>
      <c r="E8" s="201" t="s">
        <v>56</v>
      </c>
      <c r="F8" s="246" t="s">
        <v>57</v>
      </c>
      <c r="G8" s="241">
        <f>SUM(G16:G18)</f>
        <v>0</v>
      </c>
      <c r="H8" s="241">
        <f>SUM(H16:H18)</f>
        <v>13</v>
      </c>
      <c r="I8" s="242">
        <f>G8/H8</f>
        <v>0</v>
      </c>
      <c r="J8" s="180" t="s">
        <v>140</v>
      </c>
    </row>
    <row r="9" spans="1:10" ht="20.399999999999999">
      <c r="A9" s="52" t="s">
        <v>160</v>
      </c>
      <c r="B9" s="52" t="s">
        <v>375</v>
      </c>
      <c r="C9" s="52" t="s">
        <v>573</v>
      </c>
      <c r="D9" s="192" t="s">
        <v>58</v>
      </c>
      <c r="E9" s="271"/>
      <c r="F9" s="247"/>
      <c r="G9" s="244"/>
      <c r="H9" s="244"/>
      <c r="I9" s="245"/>
      <c r="J9" s="245" t="s">
        <v>141</v>
      </c>
    </row>
    <row r="10" spans="1:10" ht="20.399999999999999">
      <c r="A10" s="52" t="s">
        <v>161</v>
      </c>
      <c r="B10" s="52" t="s">
        <v>376</v>
      </c>
      <c r="C10" s="52" t="s">
        <v>210</v>
      </c>
      <c r="D10" s="192" t="s">
        <v>58</v>
      </c>
      <c r="E10" s="271"/>
      <c r="F10" s="247"/>
      <c r="G10" s="244"/>
      <c r="H10" s="244"/>
      <c r="I10" s="245"/>
      <c r="J10" s="245" t="s">
        <v>141</v>
      </c>
    </row>
    <row r="11" spans="1:10" s="12" customFormat="1" ht="20.399999999999999">
      <c r="A11" s="52" t="s">
        <v>162</v>
      </c>
      <c r="B11" s="52" t="s">
        <v>377</v>
      </c>
      <c r="C11" s="52" t="s">
        <v>211</v>
      </c>
      <c r="D11" s="192" t="s">
        <v>58</v>
      </c>
      <c r="E11" s="271"/>
      <c r="F11" s="247"/>
      <c r="G11" s="244"/>
      <c r="H11" s="244"/>
      <c r="I11" s="245"/>
      <c r="J11" s="245" t="s">
        <v>141</v>
      </c>
    </row>
    <row r="12" spans="1:10" ht="30.6">
      <c r="A12" s="61" t="s">
        <v>195</v>
      </c>
      <c r="B12" s="61" t="s">
        <v>378</v>
      </c>
      <c r="C12" s="61" t="s">
        <v>732</v>
      </c>
      <c r="D12" s="193" t="s">
        <v>58</v>
      </c>
      <c r="E12" s="271"/>
      <c r="F12" s="248"/>
      <c r="G12" s="244"/>
      <c r="H12" s="244"/>
      <c r="I12" s="245"/>
      <c r="J12" s="245" t="s">
        <v>141</v>
      </c>
    </row>
    <row r="13" spans="1:10" ht="20.399999999999999">
      <c r="A13" s="61" t="s">
        <v>212</v>
      </c>
      <c r="B13" s="61" t="s">
        <v>379</v>
      </c>
      <c r="C13" s="61" t="s">
        <v>574</v>
      </c>
      <c r="D13" s="193" t="s">
        <v>58</v>
      </c>
      <c r="E13" s="271"/>
      <c r="F13" s="248"/>
      <c r="G13" s="244"/>
      <c r="H13" s="244"/>
      <c r="I13" s="245"/>
      <c r="J13" s="245" t="s">
        <v>141</v>
      </c>
    </row>
    <row r="14" spans="1:10" ht="20.399999999999999">
      <c r="A14" s="61" t="s">
        <v>213</v>
      </c>
      <c r="B14" s="61" t="s">
        <v>576</v>
      </c>
      <c r="C14" s="61" t="s">
        <v>575</v>
      </c>
      <c r="D14" s="193" t="s">
        <v>58</v>
      </c>
      <c r="E14" s="271"/>
      <c r="F14" s="248"/>
      <c r="G14" s="244"/>
      <c r="H14" s="244"/>
      <c r="I14" s="245"/>
      <c r="J14" s="245" t="s">
        <v>141</v>
      </c>
    </row>
    <row r="15" spans="1:10" ht="10.199999999999999">
      <c r="A15" s="63">
        <v>2</v>
      </c>
      <c r="B15" s="63" t="s">
        <v>214</v>
      </c>
      <c r="C15" s="63" t="s">
        <v>214</v>
      </c>
      <c r="D15" s="70" t="s">
        <v>55</v>
      </c>
      <c r="E15" s="214" t="s">
        <v>56</v>
      </c>
      <c r="F15" s="249" t="s">
        <v>57</v>
      </c>
      <c r="G15" s="216"/>
      <c r="H15" s="216"/>
      <c r="I15" s="58"/>
      <c r="J15" s="58" t="s">
        <v>140</v>
      </c>
    </row>
    <row r="16" spans="1:10" ht="10.199999999999999">
      <c r="A16" s="61" t="s">
        <v>215</v>
      </c>
      <c r="B16" s="61" t="s">
        <v>263</v>
      </c>
      <c r="C16" s="61" t="s">
        <v>771</v>
      </c>
      <c r="D16" s="193" t="s">
        <v>325</v>
      </c>
      <c r="E16" s="271"/>
      <c r="F16" s="250"/>
      <c r="G16" s="239">
        <f>IF(E16="Ja",H16,0)</f>
        <v>0</v>
      </c>
      <c r="H16" s="239">
        <f>IF(E16="Ikke relevant",0,5)</f>
        <v>5</v>
      </c>
      <c r="I16" s="245"/>
      <c r="J16" s="245" t="s">
        <v>136</v>
      </c>
    </row>
    <row r="17" spans="1:10" ht="10.199999999999999">
      <c r="A17" s="61" t="s">
        <v>216</v>
      </c>
      <c r="B17" s="61" t="s">
        <v>264</v>
      </c>
      <c r="C17" s="61" t="s">
        <v>772</v>
      </c>
      <c r="D17" s="193" t="s">
        <v>325</v>
      </c>
      <c r="E17" s="271"/>
      <c r="F17" s="250"/>
      <c r="G17" s="239">
        <f>IF(E17="Ja",H17,0)</f>
        <v>0</v>
      </c>
      <c r="H17" s="239">
        <f>IF(E17="Ikke relevant",0,5)</f>
        <v>5</v>
      </c>
      <c r="I17" s="245"/>
      <c r="J17" s="245" t="s">
        <v>136</v>
      </c>
    </row>
    <row r="18" spans="1:10" ht="10.199999999999999">
      <c r="A18" s="61" t="s">
        <v>217</v>
      </c>
      <c r="B18" s="61" t="s">
        <v>265</v>
      </c>
      <c r="C18" s="61" t="s">
        <v>773</v>
      </c>
      <c r="D18" s="193" t="s">
        <v>326</v>
      </c>
      <c r="E18" s="271"/>
      <c r="F18" s="250"/>
      <c r="G18" s="239">
        <f>IF(E18="Ja",H18,0)</f>
        <v>0</v>
      </c>
      <c r="H18" s="239">
        <f>IF(E18="Ikke relevant",0,3)</f>
        <v>3</v>
      </c>
      <c r="I18" s="245"/>
      <c r="J18" s="245" t="s">
        <v>136</v>
      </c>
    </row>
    <row r="19" spans="1:10" ht="10.199999999999999">
      <c r="A19" s="179">
        <v>3</v>
      </c>
      <c r="B19" s="179" t="s">
        <v>60</v>
      </c>
      <c r="C19" s="179" t="s">
        <v>60</v>
      </c>
      <c r="D19" s="180" t="s">
        <v>55</v>
      </c>
      <c r="E19" s="201" t="s">
        <v>56</v>
      </c>
      <c r="F19" s="246" t="s">
        <v>57</v>
      </c>
      <c r="G19" s="241">
        <f>SUM(G24:G26)</f>
        <v>0</v>
      </c>
      <c r="H19" s="241">
        <f>SUM(H24:H26)</f>
        <v>10</v>
      </c>
      <c r="I19" s="242">
        <f>G19/H19</f>
        <v>0</v>
      </c>
      <c r="J19" s="180" t="s">
        <v>140</v>
      </c>
    </row>
    <row r="20" spans="1:10" ht="20.399999999999999">
      <c r="A20" s="52" t="s">
        <v>163</v>
      </c>
      <c r="B20" s="52" t="s">
        <v>138</v>
      </c>
      <c r="C20" s="52" t="s">
        <v>577</v>
      </c>
      <c r="D20" s="192" t="s">
        <v>58</v>
      </c>
      <c r="E20" s="271"/>
      <c r="F20" s="243"/>
      <c r="G20" s="244"/>
      <c r="H20" s="244"/>
      <c r="I20" s="245"/>
      <c r="J20" s="245" t="s">
        <v>141</v>
      </c>
    </row>
    <row r="21" spans="1:10" ht="20.399999999999999">
      <c r="A21" s="52" t="s">
        <v>164</v>
      </c>
      <c r="B21" s="52" t="s">
        <v>266</v>
      </c>
      <c r="C21" s="52" t="s">
        <v>731</v>
      </c>
      <c r="D21" s="192" t="s">
        <v>58</v>
      </c>
      <c r="E21" s="271"/>
      <c r="F21" s="243"/>
      <c r="G21" s="244"/>
      <c r="H21" s="244"/>
      <c r="I21" s="245"/>
      <c r="J21" s="245" t="s">
        <v>141</v>
      </c>
    </row>
    <row r="22" spans="1:10" ht="20.399999999999999">
      <c r="A22" s="52" t="s">
        <v>165</v>
      </c>
      <c r="B22" s="52" t="s">
        <v>578</v>
      </c>
      <c r="C22" s="52" t="s">
        <v>579</v>
      </c>
      <c r="D22" s="192" t="s">
        <v>58</v>
      </c>
      <c r="E22" s="271"/>
      <c r="F22" s="243"/>
      <c r="G22" s="244"/>
      <c r="H22" s="244"/>
      <c r="I22" s="245"/>
      <c r="J22" s="245" t="s">
        <v>141</v>
      </c>
    </row>
    <row r="23" spans="1:10" ht="10.199999999999999">
      <c r="A23" s="64">
        <v>3</v>
      </c>
      <c r="B23" s="64" t="s">
        <v>214</v>
      </c>
      <c r="C23" s="64" t="s">
        <v>214</v>
      </c>
      <c r="D23" s="66" t="s">
        <v>55</v>
      </c>
      <c r="E23" s="211" t="s">
        <v>56</v>
      </c>
      <c r="F23" s="251" t="s">
        <v>57</v>
      </c>
      <c r="G23" s="216"/>
      <c r="H23" s="216"/>
      <c r="I23" s="58"/>
      <c r="J23" s="58" t="s">
        <v>140</v>
      </c>
    </row>
    <row r="24" spans="1:10" ht="20.399999999999999">
      <c r="A24" s="52" t="s">
        <v>166</v>
      </c>
      <c r="B24" s="52" t="s">
        <v>267</v>
      </c>
      <c r="C24" s="54" t="s">
        <v>778</v>
      </c>
      <c r="D24" s="193" t="s">
        <v>326</v>
      </c>
      <c r="E24" s="271"/>
      <c r="F24" s="243"/>
      <c r="G24" s="239">
        <f>IF(E24="Ja",H24,0)</f>
        <v>0</v>
      </c>
      <c r="H24" s="239">
        <f>IF(E24="Ikke relevant",0,3)</f>
        <v>3</v>
      </c>
      <c r="I24" s="245"/>
      <c r="J24" s="245" t="s">
        <v>136</v>
      </c>
    </row>
    <row r="25" spans="1:10" ht="10.199999999999999">
      <c r="A25" s="52" t="s">
        <v>218</v>
      </c>
      <c r="B25" s="52" t="s">
        <v>380</v>
      </c>
      <c r="C25" s="52" t="s">
        <v>779</v>
      </c>
      <c r="D25" s="193" t="s">
        <v>326</v>
      </c>
      <c r="E25" s="271"/>
      <c r="F25" s="243"/>
      <c r="G25" s="239">
        <f>IF(E25="Ja",H25,0)</f>
        <v>0</v>
      </c>
      <c r="H25" s="239">
        <f>IF(E25="Ikke relevant",0,3)</f>
        <v>3</v>
      </c>
      <c r="I25" s="245"/>
      <c r="J25" s="245" t="s">
        <v>136</v>
      </c>
    </row>
    <row r="26" spans="1:10" ht="20.399999999999999">
      <c r="A26" s="52" t="s">
        <v>219</v>
      </c>
      <c r="B26" s="52" t="s">
        <v>268</v>
      </c>
      <c r="C26" s="52" t="s">
        <v>780</v>
      </c>
      <c r="D26" s="193" t="s">
        <v>327</v>
      </c>
      <c r="E26" s="271"/>
      <c r="F26" s="243"/>
      <c r="G26" s="239">
        <f>IF(E26="Ja",H26,0)</f>
        <v>0</v>
      </c>
      <c r="H26" s="239">
        <f>IF(E26="Ikke relevant",0,4)</f>
        <v>4</v>
      </c>
      <c r="I26" s="245"/>
      <c r="J26" s="245" t="s">
        <v>136</v>
      </c>
    </row>
    <row r="27" spans="1:10" ht="10.199999999999999">
      <c r="A27" s="179">
        <v>4</v>
      </c>
      <c r="B27" s="179" t="s">
        <v>61</v>
      </c>
      <c r="C27" s="179" t="s">
        <v>61</v>
      </c>
      <c r="D27" s="180" t="s">
        <v>55</v>
      </c>
      <c r="E27" s="201" t="s">
        <v>56</v>
      </c>
      <c r="F27" s="246" t="s">
        <v>57</v>
      </c>
      <c r="G27" s="241">
        <f>SUM(G28:G41)</f>
        <v>0</v>
      </c>
      <c r="H27" s="241">
        <f>SUM(H28:H41)</f>
        <v>18</v>
      </c>
      <c r="I27" s="242">
        <f>G27/H27</f>
        <v>0</v>
      </c>
      <c r="J27" s="180" t="s">
        <v>140</v>
      </c>
    </row>
    <row r="28" spans="1:10" ht="20.399999999999999">
      <c r="A28" s="183" t="s">
        <v>167</v>
      </c>
      <c r="B28" s="183" t="s">
        <v>269</v>
      </c>
      <c r="C28" s="183" t="s">
        <v>580</v>
      </c>
      <c r="D28" s="194" t="s">
        <v>58</v>
      </c>
      <c r="E28" s="271"/>
      <c r="F28" s="243"/>
      <c r="G28" s="244"/>
      <c r="H28" s="244"/>
      <c r="I28" s="245"/>
      <c r="J28" s="245" t="s">
        <v>141</v>
      </c>
    </row>
    <row r="29" spans="1:10" ht="20.399999999999999">
      <c r="A29" s="183" t="s">
        <v>168</v>
      </c>
      <c r="B29" s="183" t="s">
        <v>582</v>
      </c>
      <c r="C29" s="183" t="s">
        <v>581</v>
      </c>
      <c r="D29" s="194" t="str">
        <f>$D$28</f>
        <v>Obligatorisk</v>
      </c>
      <c r="E29" s="271"/>
      <c r="F29" s="243"/>
      <c r="G29" s="244"/>
      <c r="H29" s="244"/>
      <c r="I29" s="245"/>
      <c r="J29" s="245" t="s">
        <v>141</v>
      </c>
    </row>
    <row r="30" spans="1:10" ht="20.399999999999999">
      <c r="A30" s="183" t="s">
        <v>169</v>
      </c>
      <c r="B30" s="183" t="s">
        <v>585</v>
      </c>
      <c r="C30" s="183" t="s">
        <v>583</v>
      </c>
      <c r="D30" s="195" t="s">
        <v>58</v>
      </c>
      <c r="E30" s="271"/>
      <c r="F30" s="243"/>
      <c r="G30" s="244"/>
      <c r="H30" s="244"/>
      <c r="I30" s="245"/>
      <c r="J30" s="245" t="s">
        <v>141</v>
      </c>
    </row>
    <row r="31" spans="1:10" ht="10.199999999999999">
      <c r="A31" s="183" t="s">
        <v>584</v>
      </c>
      <c r="B31" s="183" t="s">
        <v>586</v>
      </c>
      <c r="C31" s="183" t="s">
        <v>589</v>
      </c>
      <c r="D31" s="195" t="s">
        <v>58</v>
      </c>
      <c r="E31" s="271"/>
      <c r="F31" s="243"/>
      <c r="G31" s="244"/>
      <c r="H31" s="244"/>
      <c r="I31" s="245"/>
      <c r="J31" s="245" t="s">
        <v>141</v>
      </c>
    </row>
    <row r="32" spans="1:10" ht="10.199999999999999">
      <c r="A32" s="183" t="s">
        <v>220</v>
      </c>
      <c r="B32" s="183" t="s">
        <v>273</v>
      </c>
      <c r="C32" s="183" t="s">
        <v>590</v>
      </c>
      <c r="D32" s="195" t="s">
        <v>58</v>
      </c>
      <c r="E32" s="271"/>
      <c r="F32" s="243"/>
      <c r="G32" s="244"/>
      <c r="H32" s="244"/>
      <c r="I32" s="245"/>
      <c r="J32" s="245" t="s">
        <v>141</v>
      </c>
    </row>
    <row r="33" spans="1:10" ht="10.199999999999999">
      <c r="A33" s="183" t="s">
        <v>221</v>
      </c>
      <c r="B33" s="183" t="s">
        <v>587</v>
      </c>
      <c r="C33" s="183" t="s">
        <v>591</v>
      </c>
      <c r="D33" s="195" t="s">
        <v>58</v>
      </c>
      <c r="E33" s="271"/>
      <c r="F33" s="243"/>
      <c r="G33" s="244"/>
      <c r="H33" s="244"/>
      <c r="I33" s="245"/>
      <c r="J33" s="245" t="s">
        <v>141</v>
      </c>
    </row>
    <row r="34" spans="1:10" ht="14.4" customHeight="1">
      <c r="A34" s="55" t="s">
        <v>222</v>
      </c>
      <c r="B34" s="55" t="s">
        <v>588</v>
      </c>
      <c r="C34" s="55" t="s">
        <v>592</v>
      </c>
      <c r="D34" s="196" t="s">
        <v>58</v>
      </c>
      <c r="E34" s="271"/>
      <c r="F34" s="243"/>
      <c r="G34" s="244"/>
      <c r="H34" s="244"/>
      <c r="I34" s="245"/>
      <c r="J34" s="245" t="s">
        <v>141</v>
      </c>
    </row>
    <row r="35" spans="1:10" ht="10.199999999999999">
      <c r="A35" s="64">
        <v>4</v>
      </c>
      <c r="B35" s="64" t="s">
        <v>230</v>
      </c>
      <c r="C35" s="64" t="s">
        <v>230</v>
      </c>
      <c r="D35" s="66" t="s">
        <v>55</v>
      </c>
      <c r="E35" s="202" t="s">
        <v>56</v>
      </c>
      <c r="F35" s="251" t="s">
        <v>271</v>
      </c>
      <c r="G35" s="216"/>
      <c r="H35" s="216"/>
      <c r="I35" s="58"/>
      <c r="J35" s="58" t="s">
        <v>140</v>
      </c>
    </row>
    <row r="36" spans="1:10" ht="10.199999999999999">
      <c r="A36" s="55" t="s">
        <v>594</v>
      </c>
      <c r="B36" s="55" t="s">
        <v>272</v>
      </c>
      <c r="C36" s="55" t="s">
        <v>733</v>
      </c>
      <c r="D36" s="193" t="s">
        <v>326</v>
      </c>
      <c r="E36" s="271"/>
      <c r="F36" s="243"/>
      <c r="G36" s="239">
        <f t="shared" ref="G36:G41" si="0">IF(E36="Ja",H36,0)</f>
        <v>0</v>
      </c>
      <c r="H36" s="239">
        <f t="shared" ref="H36:H39" si="1">IF(E36="Ikke relevant",0,3)</f>
        <v>3</v>
      </c>
      <c r="I36" s="245"/>
      <c r="J36" s="245" t="s">
        <v>136</v>
      </c>
    </row>
    <row r="37" spans="1:10" ht="10.199999999999999">
      <c r="A37" s="55" t="s">
        <v>170</v>
      </c>
      <c r="B37" s="55" t="s">
        <v>270</v>
      </c>
      <c r="C37" s="55" t="s">
        <v>330</v>
      </c>
      <c r="D37" s="193" t="s">
        <v>326</v>
      </c>
      <c r="E37" s="271"/>
      <c r="F37" s="243"/>
      <c r="G37" s="239">
        <f t="shared" si="0"/>
        <v>0</v>
      </c>
      <c r="H37" s="239">
        <f t="shared" si="1"/>
        <v>3</v>
      </c>
      <c r="I37" s="245"/>
      <c r="J37" s="245" t="s">
        <v>136</v>
      </c>
    </row>
    <row r="38" spans="1:10" ht="10.199999999999999">
      <c r="A38" s="55" t="s">
        <v>595</v>
      </c>
      <c r="B38" s="55" t="s">
        <v>593</v>
      </c>
      <c r="C38" s="55" t="s">
        <v>598</v>
      </c>
      <c r="D38" s="193" t="s">
        <v>326</v>
      </c>
      <c r="E38" s="271"/>
      <c r="F38" s="243"/>
      <c r="G38" s="239">
        <f t="shared" si="0"/>
        <v>0</v>
      </c>
      <c r="H38" s="239">
        <f t="shared" si="1"/>
        <v>3</v>
      </c>
      <c r="I38" s="245"/>
      <c r="J38" s="245" t="s">
        <v>136</v>
      </c>
    </row>
    <row r="39" spans="1:10" ht="10.199999999999999">
      <c r="A39" s="55" t="s">
        <v>171</v>
      </c>
      <c r="B39" s="55" t="s">
        <v>273</v>
      </c>
      <c r="C39" s="55" t="s">
        <v>329</v>
      </c>
      <c r="D39" s="193" t="s">
        <v>326</v>
      </c>
      <c r="E39" s="271"/>
      <c r="F39" s="243"/>
      <c r="G39" s="239">
        <f t="shared" si="0"/>
        <v>0</v>
      </c>
      <c r="H39" s="239">
        <f t="shared" si="1"/>
        <v>3</v>
      </c>
      <c r="I39" s="245"/>
      <c r="J39" s="245" t="s">
        <v>136</v>
      </c>
    </row>
    <row r="40" spans="1:10" ht="10.199999999999999">
      <c r="A40" s="55" t="s">
        <v>596</v>
      </c>
      <c r="B40" s="55" t="s">
        <v>274</v>
      </c>
      <c r="C40" s="55" t="s">
        <v>139</v>
      </c>
      <c r="D40" s="193" t="s">
        <v>328</v>
      </c>
      <c r="E40" s="271"/>
      <c r="F40" s="243"/>
      <c r="G40" s="239">
        <f t="shared" si="0"/>
        <v>0</v>
      </c>
      <c r="H40" s="239">
        <f>IF(E40="Ikke relevant",0,2)</f>
        <v>2</v>
      </c>
      <c r="I40" s="245"/>
      <c r="J40" s="245" t="s">
        <v>136</v>
      </c>
    </row>
    <row r="41" spans="1:10" ht="10.199999999999999">
      <c r="A41" s="55" t="s">
        <v>597</v>
      </c>
      <c r="B41" s="55" t="s">
        <v>139</v>
      </c>
      <c r="C41" s="55" t="s">
        <v>599</v>
      </c>
      <c r="D41" s="193" t="s">
        <v>327</v>
      </c>
      <c r="E41" s="271"/>
      <c r="F41" s="243"/>
      <c r="G41" s="239">
        <f t="shared" si="0"/>
        <v>0</v>
      </c>
      <c r="H41" s="239">
        <f>IF(E41="Ikke relevant",0,4)</f>
        <v>4</v>
      </c>
      <c r="I41" s="245"/>
      <c r="J41" s="245" t="s">
        <v>136</v>
      </c>
    </row>
    <row r="42" spans="1:10" s="12" customFormat="1" ht="10.199999999999999">
      <c r="A42" s="179">
        <v>5</v>
      </c>
      <c r="B42" s="179" t="s">
        <v>362</v>
      </c>
      <c r="C42" s="179" t="s">
        <v>362</v>
      </c>
      <c r="D42" s="180" t="s">
        <v>55</v>
      </c>
      <c r="E42" s="201" t="s">
        <v>56</v>
      </c>
      <c r="F42" s="246" t="s">
        <v>57</v>
      </c>
      <c r="G42" s="241">
        <f>SUM(G52:G55)</f>
        <v>0</v>
      </c>
      <c r="H42" s="241">
        <f>SUM(H52:H55)</f>
        <v>9</v>
      </c>
      <c r="I42" s="242">
        <f>G42/H42</f>
        <v>0</v>
      </c>
      <c r="J42" s="180" t="s">
        <v>140</v>
      </c>
    </row>
    <row r="43" spans="1:10" ht="10.199999999999999">
      <c r="A43" s="183" t="s">
        <v>172</v>
      </c>
      <c r="B43" s="183" t="s">
        <v>277</v>
      </c>
      <c r="C43" s="183" t="s">
        <v>275</v>
      </c>
      <c r="D43" s="195" t="s">
        <v>58</v>
      </c>
      <c r="E43" s="271"/>
      <c r="F43" s="247"/>
      <c r="G43" s="244"/>
      <c r="H43" s="244"/>
      <c r="I43" s="245"/>
      <c r="J43" s="245" t="s">
        <v>141</v>
      </c>
    </row>
    <row r="44" spans="1:10" ht="10.199999999999999">
      <c r="A44" s="183" t="s">
        <v>173</v>
      </c>
      <c r="B44" s="183" t="s">
        <v>278</v>
      </c>
      <c r="C44" s="183" t="s">
        <v>276</v>
      </c>
      <c r="D44" s="194" t="str">
        <f>$D$43</f>
        <v>Obligatorisk</v>
      </c>
      <c r="E44" s="271"/>
      <c r="F44" s="247"/>
      <c r="G44" s="244"/>
      <c r="H44" s="244"/>
      <c r="I44" s="245"/>
      <c r="J44" s="245" t="s">
        <v>141</v>
      </c>
    </row>
    <row r="45" spans="1:10" ht="10.199999999999999">
      <c r="A45" s="183" t="s">
        <v>174</v>
      </c>
      <c r="B45" s="183" t="s">
        <v>278</v>
      </c>
      <c r="C45" s="183" t="s">
        <v>604</v>
      </c>
      <c r="D45" s="195" t="str">
        <f>$D$43</f>
        <v>Obligatorisk</v>
      </c>
      <c r="E45" s="271"/>
      <c r="F45" s="247"/>
      <c r="G45" s="244"/>
      <c r="H45" s="244"/>
      <c r="I45" s="245"/>
      <c r="J45" s="245" t="s">
        <v>141</v>
      </c>
    </row>
    <row r="46" spans="1:10" ht="10.199999999999999">
      <c r="A46" s="183" t="s">
        <v>600</v>
      </c>
      <c r="B46" s="183" t="s">
        <v>279</v>
      </c>
      <c r="C46" s="183" t="s">
        <v>605</v>
      </c>
      <c r="D46" s="194" t="str">
        <f>$D$43</f>
        <v>Obligatorisk</v>
      </c>
      <c r="E46" s="271"/>
      <c r="F46" s="247"/>
      <c r="G46" s="244"/>
      <c r="H46" s="244"/>
      <c r="I46" s="245"/>
      <c r="J46" s="245" t="s">
        <v>141</v>
      </c>
    </row>
    <row r="47" spans="1:10" ht="10.199999999999999">
      <c r="A47" s="183" t="s">
        <v>223</v>
      </c>
      <c r="B47" s="183" t="s">
        <v>601</v>
      </c>
      <c r="C47" s="183" t="s">
        <v>606</v>
      </c>
      <c r="D47" s="195" t="s">
        <v>58</v>
      </c>
      <c r="E47" s="271"/>
      <c r="F47" s="247"/>
      <c r="G47" s="244"/>
      <c r="H47" s="244"/>
      <c r="I47" s="245"/>
      <c r="J47" s="245" t="s">
        <v>141</v>
      </c>
    </row>
    <row r="48" spans="1:10" ht="30.6">
      <c r="A48" s="183" t="s">
        <v>224</v>
      </c>
      <c r="B48" s="183" t="s">
        <v>280</v>
      </c>
      <c r="C48" s="183" t="s">
        <v>607</v>
      </c>
      <c r="D48" s="194" t="str">
        <f>$D$43</f>
        <v>Obligatorisk</v>
      </c>
      <c r="E48" s="271"/>
      <c r="F48" s="247"/>
      <c r="G48" s="244"/>
      <c r="H48" s="244"/>
      <c r="I48" s="245"/>
      <c r="J48" s="245" t="s">
        <v>141</v>
      </c>
    </row>
    <row r="49" spans="1:10" ht="30.6">
      <c r="A49" s="183" t="s">
        <v>225</v>
      </c>
      <c r="B49" s="183" t="s">
        <v>602</v>
      </c>
      <c r="C49" s="183" t="s">
        <v>608</v>
      </c>
      <c r="D49" s="183" t="s">
        <v>58</v>
      </c>
      <c r="E49" s="203"/>
      <c r="F49" s="252"/>
      <c r="G49" s="244"/>
      <c r="H49" s="244"/>
      <c r="I49" s="245"/>
      <c r="J49" s="245"/>
    </row>
    <row r="50" spans="1:10" ht="10.199999999999999">
      <c r="A50" s="183" t="s">
        <v>226</v>
      </c>
      <c r="B50" s="183" t="s">
        <v>603</v>
      </c>
      <c r="C50" s="183" t="s">
        <v>609</v>
      </c>
      <c r="D50" s="195" t="s">
        <v>58</v>
      </c>
      <c r="E50" s="271"/>
      <c r="F50" s="247"/>
      <c r="G50" s="244"/>
      <c r="H50" s="244"/>
      <c r="I50" s="245"/>
      <c r="J50" s="245" t="s">
        <v>141</v>
      </c>
    </row>
    <row r="51" spans="1:10" ht="11.1" customHeight="1">
      <c r="A51" s="67">
        <v>5</v>
      </c>
      <c r="B51" s="67" t="s">
        <v>230</v>
      </c>
      <c r="C51" s="67" t="s">
        <v>230</v>
      </c>
      <c r="D51" s="68" t="s">
        <v>55</v>
      </c>
      <c r="E51" s="202" t="str">
        <f>$E$42</f>
        <v>Ja/nej</v>
      </c>
      <c r="F51" s="253" t="str">
        <f>$F$42</f>
        <v>Evt. kommentarer</v>
      </c>
      <c r="G51" s="216"/>
      <c r="H51" s="216"/>
      <c r="I51" s="58"/>
      <c r="J51" s="58" t="s">
        <v>140</v>
      </c>
    </row>
    <row r="52" spans="1:10" ht="10.199999999999999">
      <c r="A52" s="55" t="s">
        <v>175</v>
      </c>
      <c r="B52" s="55" t="s">
        <v>281</v>
      </c>
      <c r="C52" s="55" t="s">
        <v>331</v>
      </c>
      <c r="D52" s="193" t="s">
        <v>328</v>
      </c>
      <c r="E52" s="271"/>
      <c r="F52" s="247"/>
      <c r="G52" s="239">
        <f>IF(E52="Ja",H52,0)</f>
        <v>0</v>
      </c>
      <c r="H52" s="239">
        <f>IF(E52="Ikke relevant",0,2)</f>
        <v>2</v>
      </c>
      <c r="I52" s="245"/>
      <c r="J52" s="245" t="s">
        <v>136</v>
      </c>
    </row>
    <row r="53" spans="1:10" ht="20.399999999999999">
      <c r="A53" s="55" t="s">
        <v>176</v>
      </c>
      <c r="B53" s="55" t="s">
        <v>278</v>
      </c>
      <c r="C53" s="55" t="s">
        <v>332</v>
      </c>
      <c r="D53" s="193" t="s">
        <v>326</v>
      </c>
      <c r="E53" s="271"/>
      <c r="F53" s="247"/>
      <c r="G53" s="239">
        <f>IF(E53="Ja",H53,0)</f>
        <v>0</v>
      </c>
      <c r="H53" s="239">
        <f>IF(E53="Ikke relevant",0,3)</f>
        <v>3</v>
      </c>
      <c r="I53" s="245"/>
      <c r="J53" s="245" t="s">
        <v>136</v>
      </c>
    </row>
    <row r="54" spans="1:10" ht="20.399999999999999">
      <c r="A54" s="55" t="s">
        <v>142</v>
      </c>
      <c r="B54" s="55" t="s">
        <v>282</v>
      </c>
      <c r="C54" s="55" t="s">
        <v>333</v>
      </c>
      <c r="D54" s="193" t="s">
        <v>328</v>
      </c>
      <c r="E54" s="271"/>
      <c r="F54" s="247"/>
      <c r="G54" s="239">
        <f>IF(E54="Ja",H54,0)</f>
        <v>0</v>
      </c>
      <c r="H54" s="239">
        <f t="shared" ref="H54:H55" si="2">IF(E54="Ikke relevant",0,2)</f>
        <v>2</v>
      </c>
      <c r="I54" s="245"/>
      <c r="J54" s="245" t="s">
        <v>136</v>
      </c>
    </row>
    <row r="55" spans="1:10" ht="10.199999999999999">
      <c r="A55" s="55" t="s">
        <v>143</v>
      </c>
      <c r="B55" s="55" t="s">
        <v>283</v>
      </c>
      <c r="C55" s="55" t="s">
        <v>610</v>
      </c>
      <c r="D55" s="193" t="s">
        <v>328</v>
      </c>
      <c r="E55" s="271"/>
      <c r="F55" s="247"/>
      <c r="G55" s="239">
        <f>IF(E55="Ja",H55,0)</f>
        <v>0</v>
      </c>
      <c r="H55" s="239">
        <f t="shared" si="2"/>
        <v>2</v>
      </c>
      <c r="I55" s="245"/>
      <c r="J55" s="245" t="s">
        <v>136</v>
      </c>
    </row>
    <row r="56" spans="1:10" s="12" customFormat="1" ht="10.199999999999999">
      <c r="A56" s="179">
        <v>6</v>
      </c>
      <c r="B56" s="179" t="s">
        <v>62</v>
      </c>
      <c r="C56" s="179" t="s">
        <v>62</v>
      </c>
      <c r="D56" s="180" t="s">
        <v>55</v>
      </c>
      <c r="E56" s="201" t="s">
        <v>56</v>
      </c>
      <c r="F56" s="246" t="s">
        <v>57</v>
      </c>
      <c r="G56" s="241">
        <f>SUM(G66:G71)</f>
        <v>0</v>
      </c>
      <c r="H56" s="241">
        <f>SUM(H66:H71)</f>
        <v>22</v>
      </c>
      <c r="I56" s="242">
        <f>G56/H56</f>
        <v>0</v>
      </c>
      <c r="J56" s="180" t="s">
        <v>140</v>
      </c>
    </row>
    <row r="57" spans="1:10" ht="10.199999999999999">
      <c r="A57" s="55" t="s">
        <v>144</v>
      </c>
      <c r="B57" s="55" t="s">
        <v>615</v>
      </c>
      <c r="C57" s="55" t="s">
        <v>621</v>
      </c>
      <c r="D57" s="196" t="s">
        <v>58</v>
      </c>
      <c r="E57" s="271"/>
      <c r="F57" s="247"/>
      <c r="G57" s="244"/>
      <c r="H57" s="244"/>
      <c r="I57" s="245"/>
      <c r="J57" s="245" t="s">
        <v>141</v>
      </c>
    </row>
    <row r="58" spans="1:10" ht="10.199999999999999">
      <c r="A58" s="55" t="s">
        <v>227</v>
      </c>
      <c r="B58" s="55" t="s">
        <v>616</v>
      </c>
      <c r="C58" s="54" t="s">
        <v>622</v>
      </c>
      <c r="D58" s="196" t="s">
        <v>58</v>
      </c>
      <c r="E58" s="271"/>
      <c r="F58" s="247"/>
      <c r="G58" s="244"/>
      <c r="H58" s="244"/>
      <c r="I58" s="245"/>
      <c r="J58" s="245" t="s">
        <v>141</v>
      </c>
    </row>
    <row r="59" spans="1:10" ht="10.199999999999999">
      <c r="A59" s="55" t="s">
        <v>611</v>
      </c>
      <c r="B59" s="55" t="s">
        <v>284</v>
      </c>
      <c r="C59" s="55" t="s">
        <v>623</v>
      </c>
      <c r="D59" s="196" t="s">
        <v>58</v>
      </c>
      <c r="E59" s="271"/>
      <c r="F59" s="247"/>
      <c r="G59" s="244"/>
      <c r="H59" s="244"/>
      <c r="I59" s="245"/>
      <c r="J59" s="245" t="s">
        <v>141</v>
      </c>
    </row>
    <row r="60" spans="1:10" ht="40.799999999999997">
      <c r="A60" s="55" t="s">
        <v>612</v>
      </c>
      <c r="B60" s="55" t="s">
        <v>285</v>
      </c>
      <c r="C60" s="55" t="s">
        <v>624</v>
      </c>
      <c r="D60" s="197" t="s">
        <v>58</v>
      </c>
      <c r="E60" s="271"/>
      <c r="F60" s="247"/>
      <c r="G60" s="244"/>
      <c r="H60" s="244"/>
      <c r="I60" s="245"/>
      <c r="J60" s="245" t="s">
        <v>141</v>
      </c>
    </row>
    <row r="61" spans="1:10" ht="20.399999999999999">
      <c r="A61" s="55" t="s">
        <v>228</v>
      </c>
      <c r="B61" s="55" t="s">
        <v>617</v>
      </c>
      <c r="C61" s="55" t="s">
        <v>625</v>
      </c>
      <c r="D61" s="196" t="s">
        <v>58</v>
      </c>
      <c r="E61" s="271"/>
      <c r="F61" s="247"/>
      <c r="G61" s="244"/>
      <c r="H61" s="244"/>
      <c r="I61" s="245"/>
      <c r="J61" s="245" t="s">
        <v>141</v>
      </c>
    </row>
    <row r="62" spans="1:10" ht="20.399999999999999">
      <c r="A62" s="55" t="s">
        <v>613</v>
      </c>
      <c r="B62" s="55" t="s">
        <v>618</v>
      </c>
      <c r="C62" s="55" t="s">
        <v>626</v>
      </c>
      <c r="D62" s="196" t="s">
        <v>58</v>
      </c>
      <c r="E62" s="271"/>
      <c r="F62" s="247"/>
      <c r="G62" s="244"/>
      <c r="H62" s="244"/>
      <c r="I62" s="245"/>
      <c r="J62" s="245" t="s">
        <v>141</v>
      </c>
    </row>
    <row r="63" spans="1:10" ht="10.199999999999999">
      <c r="A63" s="55" t="s">
        <v>229</v>
      </c>
      <c r="B63" s="55" t="s">
        <v>619</v>
      </c>
      <c r="C63" s="55" t="s">
        <v>627</v>
      </c>
      <c r="D63" s="196" t="s">
        <v>58</v>
      </c>
      <c r="E63" s="271"/>
      <c r="F63" s="247"/>
      <c r="G63" s="244"/>
      <c r="H63" s="244"/>
      <c r="I63" s="245"/>
      <c r="J63" s="245" t="s">
        <v>141</v>
      </c>
    </row>
    <row r="64" spans="1:10" ht="20.399999999999999">
      <c r="A64" s="55" t="s">
        <v>614</v>
      </c>
      <c r="B64" s="55" t="s">
        <v>620</v>
      </c>
      <c r="C64" s="55" t="s">
        <v>628</v>
      </c>
      <c r="D64" s="196" t="s">
        <v>58</v>
      </c>
      <c r="E64" s="271"/>
      <c r="F64" s="247"/>
      <c r="G64" s="244"/>
      <c r="H64" s="244"/>
      <c r="I64" s="245"/>
      <c r="J64" s="245" t="s">
        <v>141</v>
      </c>
    </row>
    <row r="65" spans="1:10" ht="10.199999999999999">
      <c r="A65" s="64">
        <v>6</v>
      </c>
      <c r="B65" s="64" t="s">
        <v>230</v>
      </c>
      <c r="C65" s="64" t="s">
        <v>230</v>
      </c>
      <c r="D65" s="64" t="str">
        <f>$D$56</f>
        <v>Type</v>
      </c>
      <c r="E65" s="202" t="str">
        <f>$E$56</f>
        <v>Ja/nej</v>
      </c>
      <c r="F65" s="251" t="str">
        <f>$F$56</f>
        <v>Evt. kommentarer</v>
      </c>
      <c r="G65" s="216"/>
      <c r="H65" s="216"/>
      <c r="I65" s="58"/>
      <c r="J65" s="58" t="s">
        <v>140</v>
      </c>
    </row>
    <row r="66" spans="1:10" ht="10.199999999999999">
      <c r="A66" s="55" t="s">
        <v>177</v>
      </c>
      <c r="B66" s="55" t="s">
        <v>338</v>
      </c>
      <c r="C66" s="55" t="s">
        <v>337</v>
      </c>
      <c r="D66" s="193" t="s">
        <v>325</v>
      </c>
      <c r="E66" s="271"/>
      <c r="F66" s="247"/>
      <c r="G66" s="239">
        <f t="shared" ref="G66:G71" si="3">IF(E66="Ja",H66,0)</f>
        <v>0</v>
      </c>
      <c r="H66" s="239">
        <f t="shared" ref="H66:H67" si="4">IF(E66="Ikke relevant",0,5)</f>
        <v>5</v>
      </c>
      <c r="I66" s="245"/>
      <c r="J66" s="245" t="s">
        <v>136</v>
      </c>
    </row>
    <row r="67" spans="1:10" ht="10.199999999999999">
      <c r="A67" s="55" t="s">
        <v>178</v>
      </c>
      <c r="B67" s="55" t="s">
        <v>339</v>
      </c>
      <c r="C67" s="55" t="s">
        <v>336</v>
      </c>
      <c r="D67" s="193" t="s">
        <v>325</v>
      </c>
      <c r="E67" s="271"/>
      <c r="F67" s="247"/>
      <c r="G67" s="239">
        <f t="shared" si="3"/>
        <v>0</v>
      </c>
      <c r="H67" s="239">
        <f t="shared" si="4"/>
        <v>5</v>
      </c>
      <c r="I67" s="245"/>
      <c r="J67" s="245" t="s">
        <v>136</v>
      </c>
    </row>
    <row r="68" spans="1:10" ht="10.199999999999999">
      <c r="A68" s="55" t="s">
        <v>179</v>
      </c>
      <c r="B68" s="55" t="s">
        <v>340</v>
      </c>
      <c r="C68" s="55" t="s">
        <v>335</v>
      </c>
      <c r="D68" s="193" t="s">
        <v>328</v>
      </c>
      <c r="E68" s="271"/>
      <c r="F68" s="247"/>
      <c r="G68" s="239">
        <f t="shared" si="3"/>
        <v>0</v>
      </c>
      <c r="H68" s="239">
        <f>IF(E68="Ikke relevant",0,2)</f>
        <v>2</v>
      </c>
      <c r="I68" s="245"/>
      <c r="J68" s="245" t="s">
        <v>136</v>
      </c>
    </row>
    <row r="69" spans="1:10" ht="10.199999999999999">
      <c r="A69" s="55" t="s">
        <v>632</v>
      </c>
      <c r="B69" s="55" t="s">
        <v>341</v>
      </c>
      <c r="C69" s="55" t="s">
        <v>629</v>
      </c>
      <c r="D69" s="193" t="s">
        <v>327</v>
      </c>
      <c r="E69" s="271"/>
      <c r="F69" s="247"/>
      <c r="G69" s="239">
        <f t="shared" si="3"/>
        <v>0</v>
      </c>
      <c r="H69" s="239">
        <f>IF(E69="Ikke relevant",0,4)</f>
        <v>4</v>
      </c>
      <c r="I69" s="245"/>
      <c r="J69" s="245" t="s">
        <v>136</v>
      </c>
    </row>
    <row r="70" spans="1:10" ht="10.199999999999999">
      <c r="A70" s="55" t="s">
        <v>633</v>
      </c>
      <c r="B70" s="55" t="s">
        <v>342</v>
      </c>
      <c r="C70" s="55" t="s">
        <v>334</v>
      </c>
      <c r="D70" s="193" t="s">
        <v>326</v>
      </c>
      <c r="E70" s="271"/>
      <c r="F70" s="247"/>
      <c r="G70" s="239">
        <f t="shared" si="3"/>
        <v>0</v>
      </c>
      <c r="H70" s="239">
        <f t="shared" ref="H70:H71" si="5">IF(E70="Ikke relevant",0,3)</f>
        <v>3</v>
      </c>
      <c r="I70" s="245"/>
      <c r="J70" s="245" t="s">
        <v>136</v>
      </c>
    </row>
    <row r="71" spans="1:10" ht="10.199999999999999">
      <c r="A71" s="55" t="s">
        <v>634</v>
      </c>
      <c r="B71" s="55" t="s">
        <v>630</v>
      </c>
      <c r="C71" s="55" t="s">
        <v>631</v>
      </c>
      <c r="D71" s="193" t="s">
        <v>326</v>
      </c>
      <c r="E71" s="271"/>
      <c r="F71" s="247"/>
      <c r="G71" s="239">
        <f t="shared" si="3"/>
        <v>0</v>
      </c>
      <c r="H71" s="239">
        <f t="shared" si="5"/>
        <v>3</v>
      </c>
      <c r="I71" s="245"/>
      <c r="J71" s="245" t="s">
        <v>136</v>
      </c>
    </row>
    <row r="72" spans="1:10" ht="10.199999999999999">
      <c r="A72" s="179">
        <v>7</v>
      </c>
      <c r="B72" s="179" t="s">
        <v>63</v>
      </c>
      <c r="C72" s="179" t="s">
        <v>63</v>
      </c>
      <c r="D72" s="180" t="s">
        <v>55</v>
      </c>
      <c r="E72" s="201" t="s">
        <v>56</v>
      </c>
      <c r="F72" s="246" t="s">
        <v>57</v>
      </c>
      <c r="G72" s="241">
        <f>SUM(G73:G95)</f>
        <v>0</v>
      </c>
      <c r="H72" s="241">
        <f>SUM(H73:H95)</f>
        <v>41</v>
      </c>
      <c r="I72" s="242">
        <f>G72/H72</f>
        <v>0</v>
      </c>
      <c r="J72" s="180" t="s">
        <v>140</v>
      </c>
    </row>
    <row r="73" spans="1:10" s="12" customFormat="1" ht="20.399999999999999">
      <c r="A73" s="52" t="s">
        <v>180</v>
      </c>
      <c r="B73" s="52" t="s">
        <v>638</v>
      </c>
      <c r="C73" s="52" t="s">
        <v>643</v>
      </c>
      <c r="D73" s="198" t="s">
        <v>58</v>
      </c>
      <c r="E73" s="271"/>
      <c r="F73" s="247"/>
      <c r="G73" s="244"/>
      <c r="H73" s="244"/>
      <c r="I73" s="245"/>
      <c r="J73" s="245" t="s">
        <v>141</v>
      </c>
    </row>
    <row r="74" spans="1:10" ht="20.399999999999999">
      <c r="A74" s="52" t="s">
        <v>231</v>
      </c>
      <c r="B74" s="52" t="s">
        <v>290</v>
      </c>
      <c r="C74" s="54" t="s">
        <v>286</v>
      </c>
      <c r="D74" s="198" t="str">
        <f>$D$73</f>
        <v>Obligatorisk</v>
      </c>
      <c r="E74" s="271"/>
      <c r="F74" s="247"/>
      <c r="G74" s="244"/>
      <c r="H74" s="244"/>
      <c r="I74" s="245"/>
      <c r="J74" s="245" t="s">
        <v>141</v>
      </c>
    </row>
    <row r="75" spans="1:10" ht="40.799999999999997">
      <c r="A75" s="52" t="s">
        <v>232</v>
      </c>
      <c r="B75" s="52" t="s">
        <v>289</v>
      </c>
      <c r="C75" s="52" t="s">
        <v>644</v>
      </c>
      <c r="D75" s="192" t="s">
        <v>58</v>
      </c>
      <c r="E75" s="271"/>
      <c r="F75" s="247"/>
      <c r="G75" s="244"/>
      <c r="H75" s="244"/>
      <c r="I75" s="245"/>
      <c r="J75" s="245" t="s">
        <v>141</v>
      </c>
    </row>
    <row r="76" spans="1:10" ht="20.399999999999999">
      <c r="A76" s="52" t="s">
        <v>233</v>
      </c>
      <c r="B76" s="52" t="s">
        <v>645</v>
      </c>
      <c r="C76" s="52" t="s">
        <v>646</v>
      </c>
      <c r="D76" s="192" t="str">
        <f>$D$73</f>
        <v>Obligatorisk</v>
      </c>
      <c r="E76" s="271"/>
      <c r="F76" s="247"/>
      <c r="G76" s="244"/>
      <c r="H76" s="244"/>
      <c r="I76" s="245"/>
      <c r="J76" s="245" t="s">
        <v>141</v>
      </c>
    </row>
    <row r="77" spans="1:10" ht="20.399999999999999">
      <c r="A77" s="52" t="s">
        <v>635</v>
      </c>
      <c r="B77" s="52" t="s">
        <v>288</v>
      </c>
      <c r="C77" s="52" t="s">
        <v>288</v>
      </c>
      <c r="D77" s="192" t="str">
        <f>$D$73</f>
        <v>Obligatorisk</v>
      </c>
      <c r="E77" s="271"/>
      <c r="F77" s="254"/>
      <c r="G77" s="244"/>
      <c r="H77" s="244"/>
      <c r="I77" s="245"/>
      <c r="J77" s="245" t="s">
        <v>141</v>
      </c>
    </row>
    <row r="78" spans="1:10" ht="10.199999999999999">
      <c r="A78" s="52" t="s">
        <v>181</v>
      </c>
      <c r="B78" s="52" t="s">
        <v>292</v>
      </c>
      <c r="C78" s="52" t="s">
        <v>647</v>
      </c>
      <c r="D78" s="192" t="s">
        <v>58</v>
      </c>
      <c r="E78" s="271"/>
      <c r="F78" s="254"/>
      <c r="G78" s="244"/>
      <c r="H78" s="244"/>
      <c r="I78" s="245"/>
      <c r="J78" s="245" t="s">
        <v>141</v>
      </c>
    </row>
    <row r="79" spans="1:10" ht="10.199999999999999">
      <c r="A79" s="52" t="s">
        <v>234</v>
      </c>
      <c r="B79" s="52" t="s">
        <v>639</v>
      </c>
      <c r="C79" s="54" t="s">
        <v>648</v>
      </c>
      <c r="D79" s="192" t="s">
        <v>58</v>
      </c>
      <c r="E79" s="271"/>
      <c r="F79" s="247"/>
      <c r="G79" s="244"/>
      <c r="H79" s="244"/>
      <c r="I79" s="245"/>
      <c r="J79" s="245" t="s">
        <v>141</v>
      </c>
    </row>
    <row r="80" spans="1:10" ht="10.199999999999999">
      <c r="A80" s="52" t="s">
        <v>235</v>
      </c>
      <c r="B80" s="52" t="s">
        <v>640</v>
      </c>
      <c r="C80" s="54" t="s">
        <v>649</v>
      </c>
      <c r="D80" s="53" t="s">
        <v>58</v>
      </c>
      <c r="E80" s="204"/>
      <c r="F80" s="252"/>
      <c r="G80" s="244"/>
      <c r="H80" s="244"/>
      <c r="I80" s="245"/>
      <c r="J80" s="245"/>
    </row>
    <row r="81" spans="1:10" ht="20.399999999999999">
      <c r="A81" s="52" t="s">
        <v>637</v>
      </c>
      <c r="B81" s="52" t="s">
        <v>641</v>
      </c>
      <c r="C81" s="54" t="s">
        <v>650</v>
      </c>
      <c r="D81" s="53" t="s">
        <v>58</v>
      </c>
      <c r="E81" s="205"/>
      <c r="F81" s="252"/>
      <c r="G81" s="244"/>
      <c r="H81" s="244"/>
      <c r="I81" s="245"/>
      <c r="J81" s="245"/>
    </row>
    <row r="82" spans="1:10" ht="20.399999999999999">
      <c r="A82" s="52" t="s">
        <v>636</v>
      </c>
      <c r="B82" s="52" t="s">
        <v>291</v>
      </c>
      <c r="C82" s="52" t="s">
        <v>651</v>
      </c>
      <c r="D82" s="192" t="str">
        <f>$D$73</f>
        <v>Obligatorisk</v>
      </c>
      <c r="E82" s="271"/>
      <c r="F82" s="247"/>
      <c r="G82" s="244"/>
      <c r="H82" s="244"/>
      <c r="I82" s="245"/>
      <c r="J82" s="245" t="s">
        <v>141</v>
      </c>
    </row>
    <row r="83" spans="1:10" ht="20.399999999999999">
      <c r="A83" s="52" t="s">
        <v>236</v>
      </c>
      <c r="B83" s="52" t="s">
        <v>642</v>
      </c>
      <c r="C83" s="52" t="s">
        <v>652</v>
      </c>
      <c r="D83" s="53" t="str">
        <f>$D$73</f>
        <v>Obligatorisk</v>
      </c>
      <c r="E83" s="206"/>
      <c r="F83" s="252"/>
      <c r="G83" s="244"/>
      <c r="H83" s="244"/>
      <c r="I83" s="245"/>
      <c r="J83" s="245"/>
    </row>
    <row r="84" spans="1:10" ht="10.199999999999999">
      <c r="A84" s="64">
        <v>7</v>
      </c>
      <c r="B84" s="64" t="s">
        <v>214</v>
      </c>
      <c r="C84" s="64" t="s">
        <v>63</v>
      </c>
      <c r="D84" s="64" t="s">
        <v>55</v>
      </c>
      <c r="E84" s="207" t="s">
        <v>56</v>
      </c>
      <c r="F84" s="251" t="s">
        <v>57</v>
      </c>
      <c r="G84" s="216"/>
      <c r="H84" s="216"/>
      <c r="I84" s="58"/>
      <c r="J84" s="58" t="s">
        <v>140</v>
      </c>
    </row>
    <row r="85" spans="1:10" ht="10.199999999999999">
      <c r="A85" s="52" t="s">
        <v>182</v>
      </c>
      <c r="B85" s="52" t="s">
        <v>295</v>
      </c>
      <c r="C85" s="52" t="s">
        <v>347</v>
      </c>
      <c r="D85" s="193" t="s">
        <v>326</v>
      </c>
      <c r="E85" s="271"/>
      <c r="F85" s="247"/>
      <c r="G85" s="239">
        <f t="shared" ref="G85:G95" si="6">IF(E85="Ja",H85,0)</f>
        <v>0</v>
      </c>
      <c r="H85" s="239">
        <f>IF(E85="Ikke relevant",0,5)</f>
        <v>5</v>
      </c>
      <c r="I85" s="245"/>
      <c r="J85" s="245" t="s">
        <v>136</v>
      </c>
    </row>
    <row r="86" spans="1:10" ht="10.199999999999999">
      <c r="A86" s="61" t="s">
        <v>183</v>
      </c>
      <c r="B86" s="61" t="s">
        <v>294</v>
      </c>
      <c r="C86" s="61" t="s">
        <v>657</v>
      </c>
      <c r="D86" s="193" t="s">
        <v>326</v>
      </c>
      <c r="E86" s="271"/>
      <c r="F86" s="247"/>
      <c r="G86" s="239">
        <f t="shared" si="6"/>
        <v>0</v>
      </c>
      <c r="H86" s="239">
        <f>IF(E86="Ikke relevant",0,3)</f>
        <v>3</v>
      </c>
      <c r="I86" s="245"/>
      <c r="J86" s="245" t="s">
        <v>136</v>
      </c>
    </row>
    <row r="87" spans="1:10" ht="10.199999999999999">
      <c r="A87" s="52" t="s">
        <v>145</v>
      </c>
      <c r="B87" s="52" t="s">
        <v>293</v>
      </c>
      <c r="C87" s="52" t="s">
        <v>293</v>
      </c>
      <c r="D87" s="193" t="s">
        <v>328</v>
      </c>
      <c r="E87" s="271"/>
      <c r="F87" s="247"/>
      <c r="G87" s="239">
        <f t="shared" si="6"/>
        <v>0</v>
      </c>
      <c r="H87" s="239">
        <f>IF(E87="Ikke relevant",0,2)</f>
        <v>2</v>
      </c>
      <c r="I87" s="245"/>
      <c r="J87" s="245" t="s">
        <v>136</v>
      </c>
    </row>
    <row r="88" spans="1:10" ht="10.199999999999999">
      <c r="A88" s="52" t="s">
        <v>146</v>
      </c>
      <c r="B88" s="52" t="s">
        <v>296</v>
      </c>
      <c r="C88" s="52" t="s">
        <v>296</v>
      </c>
      <c r="D88" s="193" t="s">
        <v>326</v>
      </c>
      <c r="E88" s="271"/>
      <c r="F88" s="247"/>
      <c r="G88" s="239">
        <f t="shared" si="6"/>
        <v>0</v>
      </c>
      <c r="H88" s="239">
        <f>IF(E88="Ikke relevant",0,3)</f>
        <v>3</v>
      </c>
      <c r="I88" s="245"/>
      <c r="J88" s="245" t="s">
        <v>136</v>
      </c>
    </row>
    <row r="89" spans="1:10" ht="10.199999999999999">
      <c r="A89" s="52" t="s">
        <v>147</v>
      </c>
      <c r="B89" s="52" t="s">
        <v>300</v>
      </c>
      <c r="C89" s="52" t="s">
        <v>346</v>
      </c>
      <c r="D89" s="193" t="s">
        <v>325</v>
      </c>
      <c r="E89" s="271"/>
      <c r="F89" s="247"/>
      <c r="G89" s="239">
        <f t="shared" si="6"/>
        <v>0</v>
      </c>
      <c r="H89" s="239">
        <f>IF(E89="Ikke relevant",0,5)</f>
        <v>5</v>
      </c>
      <c r="I89" s="245"/>
      <c r="J89" s="245" t="s">
        <v>136</v>
      </c>
    </row>
    <row r="90" spans="1:10" ht="19.5" customHeight="1">
      <c r="A90" s="52" t="s">
        <v>148</v>
      </c>
      <c r="B90" s="52" t="s">
        <v>297</v>
      </c>
      <c r="C90" s="52" t="s">
        <v>658</v>
      </c>
      <c r="D90" s="193" t="s">
        <v>326</v>
      </c>
      <c r="E90" s="271"/>
      <c r="F90" s="247"/>
      <c r="G90" s="239">
        <f t="shared" si="6"/>
        <v>0</v>
      </c>
      <c r="H90" s="239">
        <f>IF(E90="Ikke relevant",0,3)</f>
        <v>3</v>
      </c>
      <c r="I90" s="245"/>
      <c r="J90" s="245" t="s">
        <v>136</v>
      </c>
    </row>
    <row r="91" spans="1:10" ht="10.199999999999999">
      <c r="A91" s="52" t="s">
        <v>237</v>
      </c>
      <c r="B91" s="52" t="s">
        <v>298</v>
      </c>
      <c r="C91" s="52" t="s">
        <v>345</v>
      </c>
      <c r="D91" s="193" t="s">
        <v>327</v>
      </c>
      <c r="E91" s="271"/>
      <c r="F91" s="247"/>
      <c r="G91" s="239">
        <f t="shared" si="6"/>
        <v>0</v>
      </c>
      <c r="H91" s="239">
        <f>IF(E91="Ikke relevant",0,4)</f>
        <v>4</v>
      </c>
      <c r="I91" s="245"/>
      <c r="J91" s="245" t="s">
        <v>136</v>
      </c>
    </row>
    <row r="92" spans="1:10" ht="10.199999999999999">
      <c r="A92" s="52" t="s">
        <v>238</v>
      </c>
      <c r="B92" s="52" t="s">
        <v>299</v>
      </c>
      <c r="C92" s="52" t="s">
        <v>344</v>
      </c>
      <c r="D92" s="193" t="s">
        <v>325</v>
      </c>
      <c r="E92" s="271"/>
      <c r="F92" s="247"/>
      <c r="G92" s="239">
        <f t="shared" si="6"/>
        <v>0</v>
      </c>
      <c r="H92" s="239">
        <f t="shared" ref="H92:H93" si="7">IF(E92="Ikke relevant",0,5)</f>
        <v>5</v>
      </c>
      <c r="I92" s="245"/>
      <c r="J92" s="245" t="s">
        <v>136</v>
      </c>
    </row>
    <row r="93" spans="1:10" ht="10.199999999999999">
      <c r="A93" s="52" t="s">
        <v>239</v>
      </c>
      <c r="B93" s="52" t="s">
        <v>654</v>
      </c>
      <c r="C93" s="52" t="s">
        <v>659</v>
      </c>
      <c r="D93" s="193" t="s">
        <v>325</v>
      </c>
      <c r="E93" s="271"/>
      <c r="F93" s="247"/>
      <c r="G93" s="239">
        <f t="shared" si="6"/>
        <v>0</v>
      </c>
      <c r="H93" s="239">
        <f t="shared" si="7"/>
        <v>5</v>
      </c>
      <c r="I93" s="245"/>
      <c r="J93" s="245" t="s">
        <v>136</v>
      </c>
    </row>
    <row r="94" spans="1:10" ht="10.199999999999999">
      <c r="A94" s="61" t="s">
        <v>653</v>
      </c>
      <c r="B94" s="52" t="s">
        <v>655</v>
      </c>
      <c r="C94" s="52" t="s">
        <v>655</v>
      </c>
      <c r="D94" s="193" t="s">
        <v>328</v>
      </c>
      <c r="E94" s="271"/>
      <c r="F94" s="247"/>
      <c r="G94" s="239">
        <f t="shared" si="6"/>
        <v>0</v>
      </c>
      <c r="H94" s="239">
        <f>IF(E94="Ikke relevant",0,2)</f>
        <v>2</v>
      </c>
      <c r="I94" s="245"/>
      <c r="J94" s="245" t="s">
        <v>136</v>
      </c>
    </row>
    <row r="95" spans="1:10" ht="10.199999999999999">
      <c r="A95" s="52" t="s">
        <v>149</v>
      </c>
      <c r="B95" s="52" t="s">
        <v>656</v>
      </c>
      <c r="C95" s="52" t="s">
        <v>343</v>
      </c>
      <c r="D95" s="193" t="s">
        <v>327</v>
      </c>
      <c r="E95" s="271"/>
      <c r="F95" s="247"/>
      <c r="G95" s="239">
        <f t="shared" si="6"/>
        <v>0</v>
      </c>
      <c r="H95" s="239">
        <f>IF(E95="Ikke relevant",0,4)</f>
        <v>4</v>
      </c>
      <c r="I95" s="245"/>
      <c r="J95" s="245" t="s">
        <v>136</v>
      </c>
    </row>
    <row r="96" spans="1:10" ht="10.199999999999999">
      <c r="A96" s="179">
        <v>8</v>
      </c>
      <c r="B96" s="179" t="s">
        <v>64</v>
      </c>
      <c r="C96" s="179" t="s">
        <v>64</v>
      </c>
      <c r="D96" s="180" t="s">
        <v>55</v>
      </c>
      <c r="E96" s="201" t="s">
        <v>56</v>
      </c>
      <c r="F96" s="246" t="s">
        <v>57</v>
      </c>
      <c r="G96" s="241">
        <f>SUM(G102:G108)</f>
        <v>0</v>
      </c>
      <c r="H96" s="241">
        <f>SUM(H102:H108)</f>
        <v>25</v>
      </c>
      <c r="I96" s="242">
        <f>G96/H96</f>
        <v>0</v>
      </c>
      <c r="J96" s="180" t="s">
        <v>140</v>
      </c>
    </row>
    <row r="97" spans="1:10" ht="10.199999999999999">
      <c r="A97" s="52" t="s">
        <v>184</v>
      </c>
      <c r="B97" s="52" t="s">
        <v>348</v>
      </c>
      <c r="C97" s="52" t="s">
        <v>301</v>
      </c>
      <c r="D97" s="192" t="s">
        <v>58</v>
      </c>
      <c r="E97" s="271"/>
      <c r="F97" s="247"/>
      <c r="G97" s="244"/>
      <c r="H97" s="244"/>
      <c r="I97" s="245"/>
      <c r="J97" s="245" t="s">
        <v>141</v>
      </c>
    </row>
    <row r="98" spans="1:10" s="12" customFormat="1" ht="20.399999999999999">
      <c r="A98" s="52" t="s">
        <v>150</v>
      </c>
      <c r="B98" s="52" t="s">
        <v>661</v>
      </c>
      <c r="C98" s="52" t="s">
        <v>663</v>
      </c>
      <c r="D98" s="192" t="s">
        <v>58</v>
      </c>
      <c r="E98" s="271"/>
      <c r="F98" s="247"/>
      <c r="G98" s="244"/>
      <c r="H98" s="244"/>
      <c r="I98" s="245"/>
      <c r="J98" s="245" t="s">
        <v>141</v>
      </c>
    </row>
    <row r="99" spans="1:10" ht="10.199999999999999">
      <c r="A99" s="52" t="s">
        <v>185</v>
      </c>
      <c r="B99" s="52" t="s">
        <v>197</v>
      </c>
      <c r="C99" s="52" t="s">
        <v>664</v>
      </c>
      <c r="D99" s="198" t="s">
        <v>58</v>
      </c>
      <c r="E99" s="271"/>
      <c r="F99" s="247"/>
      <c r="G99" s="244"/>
      <c r="H99" s="244"/>
      <c r="I99" s="245"/>
      <c r="J99" s="245" t="s">
        <v>141</v>
      </c>
    </row>
    <row r="100" spans="1:10" ht="10.199999999999999">
      <c r="A100" s="52" t="s">
        <v>240</v>
      </c>
      <c r="B100" s="52" t="s">
        <v>662</v>
      </c>
      <c r="C100" s="52" t="s">
        <v>665</v>
      </c>
      <c r="D100" s="198" t="str">
        <f>$D$99</f>
        <v>Obligatorisk</v>
      </c>
      <c r="E100" s="271"/>
      <c r="F100" s="247"/>
      <c r="G100" s="244"/>
      <c r="H100" s="244"/>
      <c r="I100" s="245"/>
      <c r="J100" s="245" t="s">
        <v>141</v>
      </c>
    </row>
    <row r="101" spans="1:10" ht="10.199999999999999">
      <c r="A101" s="64">
        <v>8</v>
      </c>
      <c r="B101" s="64" t="s">
        <v>214</v>
      </c>
      <c r="C101" s="64" t="s">
        <v>230</v>
      </c>
      <c r="D101" s="64" t="s">
        <v>55</v>
      </c>
      <c r="E101" s="202" t="s">
        <v>56</v>
      </c>
      <c r="F101" s="251" t="s">
        <v>262</v>
      </c>
      <c r="G101" s="216"/>
      <c r="H101" s="216"/>
      <c r="I101" s="58"/>
      <c r="J101" s="58" t="s">
        <v>140</v>
      </c>
    </row>
    <row r="102" spans="1:10" ht="10.199999999999999">
      <c r="A102" s="52" t="s">
        <v>660</v>
      </c>
      <c r="B102" s="52" t="s">
        <v>666</v>
      </c>
      <c r="C102" s="52" t="s">
        <v>777</v>
      </c>
      <c r="D102" s="193" t="s">
        <v>326</v>
      </c>
      <c r="E102" s="271"/>
      <c r="F102" s="247"/>
      <c r="G102" s="239">
        <f t="shared" ref="G102:G108" si="8">IF(E102="Ja",H102,0)</f>
        <v>0</v>
      </c>
      <c r="H102" s="239">
        <f>IF(E102="Ikke relevant",0,3)</f>
        <v>3</v>
      </c>
      <c r="I102" s="245"/>
      <c r="J102" s="245" t="s">
        <v>136</v>
      </c>
    </row>
    <row r="103" spans="1:10" ht="20.399999999999999">
      <c r="A103" s="54" t="s">
        <v>196</v>
      </c>
      <c r="B103" s="54" t="s">
        <v>671</v>
      </c>
      <c r="C103" s="54" t="s">
        <v>770</v>
      </c>
      <c r="D103" s="193" t="s">
        <v>325</v>
      </c>
      <c r="E103" s="271"/>
      <c r="F103" s="247"/>
      <c r="G103" s="239">
        <f t="shared" si="8"/>
        <v>0</v>
      </c>
      <c r="H103" s="239">
        <f>IF(E103="Ikke relevant",0,5)</f>
        <v>5</v>
      </c>
      <c r="I103" s="245"/>
      <c r="J103" s="245" t="s">
        <v>136</v>
      </c>
    </row>
    <row r="104" spans="1:10" ht="20.399999999999999">
      <c r="A104" s="61" t="s">
        <v>198</v>
      </c>
      <c r="B104" s="61" t="s">
        <v>197</v>
      </c>
      <c r="C104" s="61" t="s">
        <v>768</v>
      </c>
      <c r="D104" s="193" t="s">
        <v>325</v>
      </c>
      <c r="E104" s="271"/>
      <c r="F104" s="255"/>
      <c r="G104" s="239">
        <f t="shared" si="8"/>
        <v>0</v>
      </c>
      <c r="H104" s="239">
        <f>IF(E104="Ikke relevant",0,5)</f>
        <v>5</v>
      </c>
      <c r="I104" s="245"/>
      <c r="J104" s="245" t="s">
        <v>136</v>
      </c>
    </row>
    <row r="105" spans="1:10" ht="20.399999999999999">
      <c r="A105" s="61" t="s">
        <v>199</v>
      </c>
      <c r="B105" s="61" t="s">
        <v>667</v>
      </c>
      <c r="C105" s="61" t="s">
        <v>776</v>
      </c>
      <c r="D105" s="193" t="s">
        <v>326</v>
      </c>
      <c r="E105" s="271"/>
      <c r="F105" s="255"/>
      <c r="G105" s="239">
        <f t="shared" si="8"/>
        <v>0</v>
      </c>
      <c r="H105" s="239">
        <f t="shared" ref="H105:H108" si="9">IF(E105="Ikke relevant",0,3)</f>
        <v>3</v>
      </c>
      <c r="I105" s="245"/>
      <c r="J105" s="245" t="s">
        <v>136</v>
      </c>
    </row>
    <row r="106" spans="1:10" ht="20.399999999999999">
      <c r="A106" s="61" t="s">
        <v>241</v>
      </c>
      <c r="B106" s="61" t="s">
        <v>668</v>
      </c>
      <c r="C106" s="61" t="s">
        <v>775</v>
      </c>
      <c r="D106" s="193" t="s">
        <v>326</v>
      </c>
      <c r="E106" s="271"/>
      <c r="F106" s="255"/>
      <c r="G106" s="239">
        <f t="shared" si="8"/>
        <v>0</v>
      </c>
      <c r="H106" s="239">
        <f t="shared" si="9"/>
        <v>3</v>
      </c>
      <c r="I106" s="245"/>
      <c r="J106" s="245" t="s">
        <v>136</v>
      </c>
    </row>
    <row r="107" spans="1:10" ht="10.199999999999999">
      <c r="A107" s="61" t="s">
        <v>242</v>
      </c>
      <c r="B107" s="61" t="s">
        <v>669</v>
      </c>
      <c r="C107" s="61" t="s">
        <v>774</v>
      </c>
      <c r="D107" s="193" t="s">
        <v>326</v>
      </c>
      <c r="E107" s="271"/>
      <c r="F107" s="255"/>
      <c r="G107" s="239">
        <f t="shared" si="8"/>
        <v>0</v>
      </c>
      <c r="H107" s="239">
        <f t="shared" si="9"/>
        <v>3</v>
      </c>
      <c r="I107" s="245"/>
      <c r="J107" s="245" t="s">
        <v>136</v>
      </c>
    </row>
    <row r="108" spans="1:10" ht="10.199999999999999">
      <c r="A108" s="61" t="s">
        <v>243</v>
      </c>
      <c r="B108" s="61" t="s">
        <v>670</v>
      </c>
      <c r="C108" s="61" t="s">
        <v>769</v>
      </c>
      <c r="D108" s="193" t="s">
        <v>326</v>
      </c>
      <c r="E108" s="271"/>
      <c r="F108" s="255"/>
      <c r="G108" s="239">
        <f t="shared" si="8"/>
        <v>0</v>
      </c>
      <c r="H108" s="239">
        <f t="shared" si="9"/>
        <v>3</v>
      </c>
      <c r="I108" s="245"/>
      <c r="J108" s="245" t="s">
        <v>136</v>
      </c>
    </row>
    <row r="109" spans="1:10" s="190" customFormat="1" ht="20.399999999999999">
      <c r="A109" s="179">
        <v>9</v>
      </c>
      <c r="B109" s="179" t="s">
        <v>709</v>
      </c>
      <c r="C109" s="179" t="s">
        <v>709</v>
      </c>
      <c r="D109" s="180" t="s">
        <v>55</v>
      </c>
      <c r="E109" s="201" t="s">
        <v>56</v>
      </c>
      <c r="F109" s="246" t="s">
        <v>57</v>
      </c>
      <c r="G109" s="241">
        <f>SUM(G110:G111)</f>
        <v>0</v>
      </c>
      <c r="H109" s="241">
        <v>0</v>
      </c>
      <c r="I109" s="242" t="e">
        <f>G109/H109</f>
        <v>#DIV/0!</v>
      </c>
      <c r="J109" s="180" t="s">
        <v>140</v>
      </c>
    </row>
    <row r="110" spans="1:10" ht="30.6">
      <c r="A110" s="183" t="s">
        <v>186</v>
      </c>
      <c r="B110" s="183" t="s">
        <v>680</v>
      </c>
      <c r="C110" s="183" t="s">
        <v>674</v>
      </c>
      <c r="D110" s="195" t="s">
        <v>58</v>
      </c>
      <c r="E110" s="271"/>
      <c r="F110" s="243"/>
      <c r="G110" s="244"/>
      <c r="H110" s="244"/>
      <c r="I110" s="245"/>
      <c r="J110" s="245" t="s">
        <v>141</v>
      </c>
    </row>
    <row r="111" spans="1:10" ht="20.399999999999999">
      <c r="A111" s="183" t="s">
        <v>244</v>
      </c>
      <c r="B111" s="183" t="s">
        <v>681</v>
      </c>
      <c r="C111" s="183" t="s">
        <v>675</v>
      </c>
      <c r="D111" s="195" t="s">
        <v>58</v>
      </c>
      <c r="E111" s="271"/>
      <c r="F111" s="256"/>
      <c r="G111" s="244"/>
      <c r="H111" s="244"/>
      <c r="I111" s="245"/>
      <c r="J111" s="245" t="s">
        <v>141</v>
      </c>
    </row>
    <row r="112" spans="1:10" ht="40.799999999999997">
      <c r="A112" s="183" t="s">
        <v>245</v>
      </c>
      <c r="B112" s="183" t="s">
        <v>682</v>
      </c>
      <c r="C112" s="183" t="s">
        <v>676</v>
      </c>
      <c r="D112" s="195" t="s">
        <v>58</v>
      </c>
      <c r="E112" s="271"/>
      <c r="F112" s="256"/>
      <c r="G112" s="244"/>
      <c r="H112" s="244"/>
      <c r="I112" s="245"/>
      <c r="J112" s="245" t="s">
        <v>141</v>
      </c>
    </row>
    <row r="113" spans="1:10" ht="20.399999999999999">
      <c r="A113" s="183" t="s">
        <v>672</v>
      </c>
      <c r="B113" s="183" t="s">
        <v>684</v>
      </c>
      <c r="C113" s="183" t="s">
        <v>683</v>
      </c>
      <c r="D113" s="195" t="s">
        <v>58</v>
      </c>
      <c r="E113" s="271"/>
      <c r="F113" s="256"/>
      <c r="G113" s="244"/>
      <c r="H113" s="244"/>
      <c r="I113" s="245"/>
      <c r="J113" s="245" t="s">
        <v>141</v>
      </c>
    </row>
    <row r="114" spans="1:10" ht="20.399999999999999">
      <c r="A114" s="183" t="s">
        <v>673</v>
      </c>
      <c r="B114" s="183" t="s">
        <v>685</v>
      </c>
      <c r="C114" s="183" t="s">
        <v>677</v>
      </c>
      <c r="D114" s="195" t="s">
        <v>58</v>
      </c>
      <c r="E114" s="271"/>
      <c r="F114" s="256"/>
      <c r="G114" s="244"/>
      <c r="H114" s="244"/>
      <c r="I114" s="245"/>
      <c r="J114" s="245" t="s">
        <v>141</v>
      </c>
    </row>
    <row r="115" spans="1:10" ht="30.6">
      <c r="A115" s="183" t="s">
        <v>246</v>
      </c>
      <c r="B115" s="183" t="s">
        <v>686</v>
      </c>
      <c r="C115" s="183" t="s">
        <v>678</v>
      </c>
      <c r="D115" s="195" t="s">
        <v>58</v>
      </c>
      <c r="E115" s="271"/>
      <c r="F115" s="256"/>
      <c r="G115" s="244"/>
      <c r="H115" s="244"/>
      <c r="I115" s="245"/>
      <c r="J115" s="245" t="s">
        <v>141</v>
      </c>
    </row>
    <row r="116" spans="1:10" ht="20.399999999999999">
      <c r="A116" s="183" t="s">
        <v>247</v>
      </c>
      <c r="B116" s="183" t="s">
        <v>687</v>
      </c>
      <c r="C116" s="183" t="s">
        <v>679</v>
      </c>
      <c r="D116" s="44" t="s">
        <v>58</v>
      </c>
      <c r="E116" s="208"/>
      <c r="F116" s="257"/>
      <c r="G116" s="244"/>
      <c r="H116" s="244"/>
      <c r="I116" s="245"/>
      <c r="J116" s="245"/>
    </row>
    <row r="117" spans="1:10" s="12" customFormat="1" ht="10.199999999999999">
      <c r="A117" s="179">
        <v>10</v>
      </c>
      <c r="B117" s="179" t="s">
        <v>250</v>
      </c>
      <c r="C117" s="179" t="s">
        <v>250</v>
      </c>
      <c r="D117" s="180" t="s">
        <v>55</v>
      </c>
      <c r="E117" s="209" t="s">
        <v>56</v>
      </c>
      <c r="F117" s="246" t="s">
        <v>57</v>
      </c>
      <c r="G117" s="241">
        <f>SUM(G125:G125)</f>
        <v>0</v>
      </c>
      <c r="H117" s="241">
        <f>SUM(H125:H125)</f>
        <v>3</v>
      </c>
      <c r="I117" s="242">
        <f>G117/H117</f>
        <v>0</v>
      </c>
      <c r="J117" s="180" t="s">
        <v>140</v>
      </c>
    </row>
    <row r="118" spans="1:10" ht="10.199999999999999">
      <c r="A118" s="52" t="s">
        <v>187</v>
      </c>
      <c r="B118" s="52" t="s">
        <v>689</v>
      </c>
      <c r="C118" s="52" t="s">
        <v>691</v>
      </c>
      <c r="D118" s="192" t="s">
        <v>58</v>
      </c>
      <c r="E118" s="271"/>
      <c r="F118" s="243"/>
      <c r="G118" s="244"/>
      <c r="H118" s="244"/>
      <c r="I118" s="245"/>
      <c r="J118" s="245" t="s">
        <v>141</v>
      </c>
    </row>
    <row r="119" spans="1:10" ht="20.399999999999999">
      <c r="A119" s="52" t="s">
        <v>248</v>
      </c>
      <c r="B119" s="52" t="s">
        <v>307</v>
      </c>
      <c r="C119" s="52" t="s">
        <v>693</v>
      </c>
      <c r="D119" s="53" t="s">
        <v>58</v>
      </c>
      <c r="E119" s="210"/>
      <c r="F119" s="258"/>
      <c r="G119" s="244"/>
      <c r="H119" s="244"/>
      <c r="I119" s="245"/>
      <c r="J119" s="245"/>
    </row>
    <row r="120" spans="1:10" ht="10.199999999999999">
      <c r="A120" s="52" t="s">
        <v>249</v>
      </c>
      <c r="B120" s="52" t="s">
        <v>688</v>
      </c>
      <c r="C120" s="52" t="s">
        <v>302</v>
      </c>
      <c r="D120" s="192" t="s">
        <v>58</v>
      </c>
      <c r="E120" s="271"/>
      <c r="F120" s="243"/>
      <c r="G120" s="244"/>
      <c r="H120" s="244"/>
      <c r="I120" s="245"/>
      <c r="J120" s="245" t="s">
        <v>141</v>
      </c>
    </row>
    <row r="121" spans="1:10" ht="20.399999999999999">
      <c r="A121" s="52" t="s">
        <v>251</v>
      </c>
      <c r="B121" s="52" t="s">
        <v>690</v>
      </c>
      <c r="C121" s="52" t="s">
        <v>305</v>
      </c>
      <c r="D121" s="192" t="s">
        <v>58</v>
      </c>
      <c r="E121" s="271"/>
      <c r="F121" s="243"/>
      <c r="G121" s="244"/>
      <c r="H121" s="244"/>
      <c r="I121" s="245"/>
      <c r="J121" s="245" t="s">
        <v>141</v>
      </c>
    </row>
    <row r="122" spans="1:10" ht="30.6">
      <c r="A122" s="52" t="s">
        <v>252</v>
      </c>
      <c r="B122" s="52" t="s">
        <v>692</v>
      </c>
      <c r="C122" s="52" t="s">
        <v>303</v>
      </c>
      <c r="D122" s="198" t="s">
        <v>58</v>
      </c>
      <c r="E122" s="271"/>
      <c r="F122" s="243"/>
      <c r="G122" s="244"/>
      <c r="H122" s="244"/>
      <c r="I122" s="245"/>
      <c r="J122" s="245" t="s">
        <v>141</v>
      </c>
    </row>
    <row r="123" spans="1:10" ht="20.399999999999999">
      <c r="A123" s="52" t="s">
        <v>253</v>
      </c>
      <c r="B123" s="52" t="s">
        <v>306</v>
      </c>
      <c r="C123" s="52" t="s">
        <v>304</v>
      </c>
      <c r="D123" s="198" t="s">
        <v>58</v>
      </c>
      <c r="E123" s="271"/>
      <c r="F123" s="243"/>
      <c r="G123" s="244"/>
      <c r="H123" s="244"/>
      <c r="I123" s="245"/>
      <c r="J123" s="245" t="s">
        <v>141</v>
      </c>
    </row>
    <row r="124" spans="1:10" ht="10.199999999999999">
      <c r="A124" s="67">
        <v>10</v>
      </c>
      <c r="B124" s="67" t="s">
        <v>230</v>
      </c>
      <c r="C124" s="67" t="s">
        <v>230</v>
      </c>
      <c r="D124" s="68" t="s">
        <v>55</v>
      </c>
      <c r="E124" s="211" t="s">
        <v>56</v>
      </c>
      <c r="F124" s="259" t="s">
        <v>57</v>
      </c>
      <c r="G124" s="260"/>
      <c r="H124" s="260"/>
      <c r="I124" s="261"/>
      <c r="J124" s="68" t="s">
        <v>140</v>
      </c>
    </row>
    <row r="125" spans="1:10" s="12" customFormat="1" ht="10.199999999999999">
      <c r="A125" s="55" t="s">
        <v>151</v>
      </c>
      <c r="B125" s="55" t="s">
        <v>350</v>
      </c>
      <c r="C125" s="55" t="s">
        <v>349</v>
      </c>
      <c r="D125" s="193" t="s">
        <v>326</v>
      </c>
      <c r="E125" s="271"/>
      <c r="F125" s="247"/>
      <c r="G125" s="239">
        <f>IF(E125="Ja",H125,0)</f>
        <v>0</v>
      </c>
      <c r="H125" s="239">
        <f>IF(E125="Ikke relevant",0,3)</f>
        <v>3</v>
      </c>
      <c r="I125" s="262"/>
      <c r="J125" s="262" t="s">
        <v>136</v>
      </c>
    </row>
    <row r="126" spans="1:10" s="12" customFormat="1" ht="10.199999999999999">
      <c r="A126" s="179">
        <v>11</v>
      </c>
      <c r="B126" s="179" t="s">
        <v>710</v>
      </c>
      <c r="C126" s="179" t="s">
        <v>710</v>
      </c>
      <c r="D126" s="180" t="s">
        <v>55</v>
      </c>
      <c r="E126" s="201" t="s">
        <v>56</v>
      </c>
      <c r="F126" s="246" t="s">
        <v>57</v>
      </c>
      <c r="G126" s="241">
        <f>SUM(G127:G133)</f>
        <v>0</v>
      </c>
      <c r="H126" s="241">
        <f>SUM(H127:H133)</f>
        <v>9</v>
      </c>
      <c r="I126" s="242">
        <f>G126/H126</f>
        <v>0</v>
      </c>
      <c r="J126" s="180" t="s">
        <v>140</v>
      </c>
    </row>
    <row r="127" spans="1:10" ht="20.399999999999999">
      <c r="A127" s="52" t="s">
        <v>188</v>
      </c>
      <c r="B127" s="52" t="s">
        <v>308</v>
      </c>
      <c r="C127" s="52" t="s">
        <v>696</v>
      </c>
      <c r="D127" s="192" t="s">
        <v>58</v>
      </c>
      <c r="E127" s="271"/>
      <c r="F127" s="243"/>
      <c r="G127" s="244"/>
      <c r="H127" s="244"/>
      <c r="I127" s="245"/>
      <c r="J127" s="245" t="s">
        <v>141</v>
      </c>
    </row>
    <row r="128" spans="1:10" ht="10.199999999999999">
      <c r="A128" s="52" t="s">
        <v>694</v>
      </c>
      <c r="B128" s="52" t="s">
        <v>699</v>
      </c>
      <c r="C128" s="52" t="s">
        <v>697</v>
      </c>
      <c r="D128" s="53" t="s">
        <v>58</v>
      </c>
      <c r="E128" s="208"/>
      <c r="F128" s="258"/>
      <c r="G128" s="244"/>
      <c r="H128" s="244"/>
      <c r="I128" s="245"/>
      <c r="J128" s="245"/>
    </row>
    <row r="129" spans="1:10" ht="20.399999999999999">
      <c r="A129" s="52" t="s">
        <v>695</v>
      </c>
      <c r="B129" s="52" t="s">
        <v>700</v>
      </c>
      <c r="C129" s="52" t="s">
        <v>698</v>
      </c>
      <c r="D129" s="53" t="s">
        <v>58</v>
      </c>
      <c r="E129" s="212"/>
      <c r="F129" s="258"/>
      <c r="G129" s="244"/>
      <c r="H129" s="244"/>
      <c r="I129" s="245"/>
      <c r="J129" s="245"/>
    </row>
    <row r="130" spans="1:10" ht="10.199999999999999">
      <c r="A130" s="64">
        <v>11</v>
      </c>
      <c r="B130" s="64" t="s">
        <v>230</v>
      </c>
      <c r="C130" s="65" t="s">
        <v>230</v>
      </c>
      <c r="D130" s="66" t="str">
        <f>$D$126</f>
        <v>Type</v>
      </c>
      <c r="E130" s="207" t="str">
        <f>$E$126</f>
        <v>Ja/nej</v>
      </c>
      <c r="F130" s="251" t="str">
        <f>$F$126</f>
        <v>Evt. kommentarer</v>
      </c>
      <c r="G130" s="216"/>
      <c r="H130" s="216"/>
      <c r="I130" s="58"/>
      <c r="J130" s="58" t="s">
        <v>140</v>
      </c>
    </row>
    <row r="131" spans="1:10" ht="10.199999999999999">
      <c r="A131" s="52" t="s">
        <v>189</v>
      </c>
      <c r="B131" s="52" t="s">
        <v>309</v>
      </c>
      <c r="C131" s="52" t="s">
        <v>703</v>
      </c>
      <c r="D131" s="193" t="s">
        <v>326</v>
      </c>
      <c r="E131" s="271"/>
      <c r="F131" s="243"/>
      <c r="G131" s="239">
        <f>IF(E131="Ja",H131,0)</f>
        <v>0</v>
      </c>
      <c r="H131" s="239">
        <f>IF(E131="Ikke relevant",0,3)</f>
        <v>3</v>
      </c>
      <c r="I131" s="262"/>
      <c r="J131" s="262" t="s">
        <v>136</v>
      </c>
    </row>
    <row r="132" spans="1:10" ht="20.399999999999999">
      <c r="A132" s="52" t="s">
        <v>255</v>
      </c>
      <c r="B132" s="52" t="s">
        <v>701</v>
      </c>
      <c r="C132" s="52" t="s">
        <v>705</v>
      </c>
      <c r="D132" s="193" t="s">
        <v>326</v>
      </c>
      <c r="E132" s="271"/>
      <c r="F132" s="243"/>
      <c r="G132" s="239">
        <f>IF(E132="Ja",H132,0)</f>
        <v>0</v>
      </c>
      <c r="H132" s="239">
        <f t="shared" ref="H132:H133" si="10">IF(E132="Ikke relevant",0,3)</f>
        <v>3</v>
      </c>
      <c r="I132" s="262"/>
      <c r="J132" s="262" t="s">
        <v>136</v>
      </c>
    </row>
    <row r="133" spans="1:10" ht="20.399999999999999">
      <c r="A133" s="52" t="s">
        <v>256</v>
      </c>
      <c r="B133" s="52" t="s">
        <v>702</v>
      </c>
      <c r="C133" s="52" t="s">
        <v>704</v>
      </c>
      <c r="D133" s="193" t="s">
        <v>326</v>
      </c>
      <c r="E133" s="271"/>
      <c r="F133" s="243"/>
      <c r="G133" s="239">
        <f>IF(E133="Ja",H133,0)</f>
        <v>0</v>
      </c>
      <c r="H133" s="239">
        <f t="shared" si="10"/>
        <v>3</v>
      </c>
      <c r="I133" s="262"/>
      <c r="J133" s="262" t="s">
        <v>136</v>
      </c>
    </row>
    <row r="134" spans="1:10" ht="10.199999999999999">
      <c r="A134" s="181">
        <v>12</v>
      </c>
      <c r="B134" s="179" t="s">
        <v>257</v>
      </c>
      <c r="C134" s="179" t="s">
        <v>257</v>
      </c>
      <c r="D134" s="179" t="s">
        <v>55</v>
      </c>
      <c r="E134" s="201" t="s">
        <v>56</v>
      </c>
      <c r="F134" s="246" t="s">
        <v>57</v>
      </c>
      <c r="G134" s="241">
        <f>SUM(G135:G144)</f>
        <v>0</v>
      </c>
      <c r="H134" s="241">
        <f>SUM(H135:H144)</f>
        <v>14</v>
      </c>
      <c r="I134" s="242">
        <f>G134/H134</f>
        <v>0</v>
      </c>
      <c r="J134" s="180" t="s">
        <v>140</v>
      </c>
    </row>
    <row r="135" spans="1:10" ht="10.199999999999999">
      <c r="A135" s="61" t="s">
        <v>190</v>
      </c>
      <c r="B135" s="61" t="s">
        <v>706</v>
      </c>
      <c r="C135" s="61" t="s">
        <v>707</v>
      </c>
      <c r="D135" s="193" t="s">
        <v>58</v>
      </c>
      <c r="E135" s="271"/>
      <c r="F135" s="248"/>
      <c r="G135" s="244"/>
      <c r="H135" s="244"/>
      <c r="I135" s="245"/>
      <c r="J135" s="245" t="s">
        <v>141</v>
      </c>
    </row>
    <row r="136" spans="1:10" ht="20.399999999999999">
      <c r="A136" s="54" t="s">
        <v>191</v>
      </c>
      <c r="B136" s="54" t="s">
        <v>311</v>
      </c>
      <c r="C136" s="54" t="s">
        <v>310</v>
      </c>
      <c r="D136" s="199" t="s">
        <v>58</v>
      </c>
      <c r="E136" s="271"/>
      <c r="F136" s="248"/>
      <c r="G136" s="244"/>
      <c r="H136" s="244"/>
      <c r="I136" s="245"/>
      <c r="J136" s="245" t="s">
        <v>141</v>
      </c>
    </row>
    <row r="137" spans="1:10" ht="20.399999999999999">
      <c r="A137" s="61" t="s">
        <v>192</v>
      </c>
      <c r="B137" s="61" t="s">
        <v>313</v>
      </c>
      <c r="C137" s="61" t="s">
        <v>312</v>
      </c>
      <c r="D137" s="200" t="s">
        <v>58</v>
      </c>
      <c r="E137" s="271"/>
      <c r="F137" s="248"/>
      <c r="G137" s="244"/>
      <c r="H137" s="244"/>
      <c r="I137" s="245"/>
      <c r="J137" s="245" t="s">
        <v>141</v>
      </c>
    </row>
    <row r="138" spans="1:10" ht="20.399999999999999">
      <c r="A138" s="61" t="s">
        <v>258</v>
      </c>
      <c r="B138" s="61" t="s">
        <v>315</v>
      </c>
      <c r="C138" s="61" t="s">
        <v>314</v>
      </c>
      <c r="D138" s="200" t="s">
        <v>58</v>
      </c>
      <c r="E138" s="271"/>
      <c r="F138" s="248"/>
      <c r="G138" s="244"/>
      <c r="H138" s="244"/>
      <c r="I138" s="245"/>
      <c r="J138" s="245" t="s">
        <v>141</v>
      </c>
    </row>
    <row r="139" spans="1:10" ht="20.399999999999999">
      <c r="A139" s="61" t="s">
        <v>259</v>
      </c>
      <c r="B139" s="61" t="s">
        <v>316</v>
      </c>
      <c r="C139" s="61" t="s">
        <v>316</v>
      </c>
      <c r="D139" s="200" t="s">
        <v>58</v>
      </c>
      <c r="E139" s="271"/>
      <c r="F139" s="248"/>
      <c r="G139" s="244"/>
      <c r="H139" s="244"/>
      <c r="I139" s="245"/>
      <c r="J139" s="245" t="s">
        <v>141</v>
      </c>
    </row>
    <row r="140" spans="1:10" ht="9.6" customHeight="1">
      <c r="A140" s="63">
        <v>12</v>
      </c>
      <c r="B140" s="63" t="s">
        <v>230</v>
      </c>
      <c r="C140" s="63" t="s">
        <v>230</v>
      </c>
      <c r="D140" s="63" t="s">
        <v>55</v>
      </c>
      <c r="E140" s="214" t="s">
        <v>56</v>
      </c>
      <c r="F140" s="249" t="s">
        <v>287</v>
      </c>
      <c r="G140" s="216"/>
      <c r="H140" s="216"/>
      <c r="I140" s="58"/>
      <c r="J140" s="58" t="s">
        <v>140</v>
      </c>
    </row>
    <row r="141" spans="1:10" ht="10.199999999999999">
      <c r="A141" s="61" t="s">
        <v>193</v>
      </c>
      <c r="B141" s="61" t="s">
        <v>317</v>
      </c>
      <c r="C141" s="61" t="s">
        <v>353</v>
      </c>
      <c r="D141" s="193" t="s">
        <v>326</v>
      </c>
      <c r="E141" s="271"/>
      <c r="F141" s="248"/>
      <c r="G141" s="239">
        <f>IF(E141="Ja",H141,0)</f>
        <v>0</v>
      </c>
      <c r="H141" s="239">
        <f t="shared" ref="H141:H142" si="11">IF(E141="Ikke relevant",0,3)</f>
        <v>3</v>
      </c>
      <c r="I141" s="245"/>
      <c r="J141" s="245" t="s">
        <v>136</v>
      </c>
    </row>
    <row r="142" spans="1:10" ht="10.199999999999999">
      <c r="A142" s="61" t="s">
        <v>194</v>
      </c>
      <c r="B142" s="61" t="s">
        <v>318</v>
      </c>
      <c r="C142" s="61" t="s">
        <v>352</v>
      </c>
      <c r="D142" s="193" t="s">
        <v>326</v>
      </c>
      <c r="E142" s="271"/>
      <c r="F142" s="248"/>
      <c r="G142" s="239">
        <f>IF(E142="Ja",H142,0)</f>
        <v>0</v>
      </c>
      <c r="H142" s="239">
        <f t="shared" si="11"/>
        <v>3</v>
      </c>
      <c r="I142" s="245"/>
      <c r="J142" s="245" t="s">
        <v>136</v>
      </c>
    </row>
    <row r="143" spans="1:10" ht="20.399999999999999">
      <c r="A143" s="61" t="s">
        <v>260</v>
      </c>
      <c r="B143" s="61" t="s">
        <v>319</v>
      </c>
      <c r="C143" s="61" t="s">
        <v>351</v>
      </c>
      <c r="D143" s="193" t="s">
        <v>325</v>
      </c>
      <c r="E143" s="271"/>
      <c r="F143" s="248"/>
      <c r="G143" s="239">
        <f>IF(E143="Ja",H143,0)</f>
        <v>0</v>
      </c>
      <c r="H143" s="239">
        <f>IF(E143="Ikke relevant",0,5)</f>
        <v>5</v>
      </c>
      <c r="I143" s="245"/>
      <c r="J143" s="245" t="s">
        <v>136</v>
      </c>
    </row>
    <row r="144" spans="1:10" ht="10.199999999999999">
      <c r="A144" s="61" t="s">
        <v>382</v>
      </c>
      <c r="B144" s="61" t="s">
        <v>320</v>
      </c>
      <c r="C144" s="61" t="s">
        <v>708</v>
      </c>
      <c r="D144" s="62" t="s">
        <v>326</v>
      </c>
      <c r="E144" s="272"/>
      <c r="F144" s="263"/>
      <c r="G144" s="239">
        <f>IF(E144="Ja",H144,0)</f>
        <v>0</v>
      </c>
      <c r="H144" s="239">
        <f>IF(E144="Ikke relevant",0,3)</f>
        <v>3</v>
      </c>
      <c r="I144" s="245"/>
      <c r="J144" s="245"/>
    </row>
    <row r="145" spans="1:10" ht="10.199999999999999">
      <c r="B145" s="57" t="s">
        <v>152</v>
      </c>
      <c r="C145" s="56"/>
      <c r="D145" s="57"/>
      <c r="E145" s="217"/>
      <c r="G145" s="265">
        <f>G8+G19+G27+G42+G56+G72+G96+G109+G117+G126+G134</f>
        <v>0</v>
      </c>
      <c r="H145" s="265">
        <f>H8+H19+H27+H42+H56+H72+H96+H109+H117+H126+H134</f>
        <v>164</v>
      </c>
      <c r="I145" s="266">
        <f>G145/H145</f>
        <v>0</v>
      </c>
      <c r="J145" s="57" t="s">
        <v>140</v>
      </c>
    </row>
    <row r="146" spans="1:10" ht="10.199999999999999">
      <c r="B146" s="58" t="s">
        <v>153</v>
      </c>
      <c r="C146" s="56"/>
      <c r="D146" s="58"/>
      <c r="E146" s="217"/>
      <c r="G146" s="216">
        <f>H145*0.3</f>
        <v>49.199999999999996</v>
      </c>
      <c r="H146" s="216"/>
      <c r="I146" s="267">
        <v>0.3</v>
      </c>
      <c r="J146" s="58" t="s">
        <v>140</v>
      </c>
    </row>
    <row r="147" spans="1:10" ht="10.199999999999999">
      <c r="B147" s="58" t="s">
        <v>154</v>
      </c>
      <c r="C147" s="56"/>
      <c r="D147" s="58"/>
      <c r="E147" s="217"/>
      <c r="G147" s="216">
        <f>G145-G146</f>
        <v>-49.199999999999996</v>
      </c>
      <c r="H147" s="216"/>
      <c r="I147" s="58"/>
      <c r="J147" s="58" t="s">
        <v>140</v>
      </c>
    </row>
    <row r="148" spans="1:10">
      <c r="E148" s="217"/>
    </row>
    <row r="149" spans="1:10" ht="10.199999999999999">
      <c r="A149" s="179">
        <v>0</v>
      </c>
      <c r="B149" s="179" t="s">
        <v>54</v>
      </c>
      <c r="C149" s="179" t="s">
        <v>54</v>
      </c>
      <c r="D149" s="180" t="s">
        <v>55</v>
      </c>
      <c r="E149" s="213" t="s">
        <v>56</v>
      </c>
      <c r="F149" s="246" t="s">
        <v>57</v>
      </c>
      <c r="G149" s="241"/>
      <c r="H149" s="241"/>
      <c r="I149" s="242"/>
      <c r="J149" s="180" t="s">
        <v>140</v>
      </c>
    </row>
    <row r="150" spans="1:10" ht="10.199999999999999">
      <c r="A150" s="69">
        <v>1</v>
      </c>
      <c r="B150" s="69" t="s">
        <v>54</v>
      </c>
      <c r="C150" s="69" t="s">
        <v>54</v>
      </c>
      <c r="D150" s="58" t="s">
        <v>55</v>
      </c>
      <c r="E150" s="215" t="s">
        <v>56</v>
      </c>
      <c r="F150" s="269" t="s">
        <v>57</v>
      </c>
      <c r="G150" s="216">
        <f>SUM(G151:G156)</f>
        <v>0</v>
      </c>
      <c r="H150" s="216">
        <v>0</v>
      </c>
      <c r="I150" s="267">
        <v>0</v>
      </c>
      <c r="J150" s="58" t="s">
        <v>140</v>
      </c>
    </row>
    <row r="151" spans="1:10" ht="10.199999999999999">
      <c r="A151" s="58">
        <f t="shared" ref="A151:J151" si="12">A8</f>
        <v>2</v>
      </c>
      <c r="B151" s="58" t="str">
        <f t="shared" si="12"/>
        <v>Kollegaer</v>
      </c>
      <c r="C151" s="58" t="str">
        <f t="shared" si="12"/>
        <v>Kollegaer</v>
      </c>
      <c r="D151" s="58" t="str">
        <f t="shared" si="12"/>
        <v>Type</v>
      </c>
      <c r="E151" s="216" t="str">
        <f t="shared" si="12"/>
        <v>Ja/nej</v>
      </c>
      <c r="F151" s="270" t="str">
        <f t="shared" si="12"/>
        <v>Evt. kommentarer</v>
      </c>
      <c r="G151" s="216">
        <f t="shared" si="12"/>
        <v>0</v>
      </c>
      <c r="H151" s="216">
        <f t="shared" si="12"/>
        <v>13</v>
      </c>
      <c r="I151" s="58">
        <f t="shared" si="12"/>
        <v>0</v>
      </c>
      <c r="J151" s="58" t="str">
        <f t="shared" si="12"/>
        <v>ps</v>
      </c>
    </row>
    <row r="152" spans="1:10" ht="10.199999999999999">
      <c r="A152" s="58">
        <f t="shared" ref="A152:J152" si="13">A19</f>
        <v>3</v>
      </c>
      <c r="B152" s="58" t="str">
        <f t="shared" si="13"/>
        <v>Gæsteinformation</v>
      </c>
      <c r="C152" s="58" t="str">
        <f t="shared" si="13"/>
        <v>Gæsteinformation</v>
      </c>
      <c r="D152" s="58" t="str">
        <f t="shared" si="13"/>
        <v>Type</v>
      </c>
      <c r="E152" s="216" t="str">
        <f t="shared" si="13"/>
        <v>Ja/nej</v>
      </c>
      <c r="F152" s="270" t="str">
        <f t="shared" si="13"/>
        <v>Evt. kommentarer</v>
      </c>
      <c r="G152" s="216">
        <f t="shared" si="13"/>
        <v>0</v>
      </c>
      <c r="H152" s="216">
        <f t="shared" si="13"/>
        <v>10</v>
      </c>
      <c r="I152" s="58">
        <f t="shared" si="13"/>
        <v>0</v>
      </c>
      <c r="J152" s="58" t="str">
        <f t="shared" si="13"/>
        <v>ps</v>
      </c>
    </row>
    <row r="153" spans="1:10" ht="10.199999999999999">
      <c r="A153" s="58">
        <f t="shared" ref="A153:J153" si="14">A27</f>
        <v>4</v>
      </c>
      <c r="B153" s="58" t="str">
        <f t="shared" si="14"/>
        <v>Vand</v>
      </c>
      <c r="C153" s="58" t="str">
        <f t="shared" si="14"/>
        <v>Vand</v>
      </c>
      <c r="D153" s="58" t="str">
        <f t="shared" si="14"/>
        <v>Type</v>
      </c>
      <c r="E153" s="216" t="str">
        <f t="shared" si="14"/>
        <v>Ja/nej</v>
      </c>
      <c r="F153" s="270" t="str">
        <f t="shared" si="14"/>
        <v>Evt. kommentarer</v>
      </c>
      <c r="G153" s="216">
        <f t="shared" si="14"/>
        <v>0</v>
      </c>
      <c r="H153" s="216">
        <f t="shared" si="14"/>
        <v>18</v>
      </c>
      <c r="I153" s="58">
        <f t="shared" si="14"/>
        <v>0</v>
      </c>
      <c r="J153" s="58" t="str">
        <f t="shared" si="14"/>
        <v>ps</v>
      </c>
    </row>
    <row r="154" spans="1:10" ht="10.199999999999999">
      <c r="A154" s="58">
        <f t="shared" ref="A154:J154" si="15">A42</f>
        <v>5</v>
      </c>
      <c r="B154" s="58" t="str">
        <f t="shared" si="15"/>
        <v>Rengøring</v>
      </c>
      <c r="C154" s="58" t="str">
        <f t="shared" si="15"/>
        <v>Rengøring</v>
      </c>
      <c r="D154" s="58" t="str">
        <f t="shared" si="15"/>
        <v>Type</v>
      </c>
      <c r="E154" s="216" t="str">
        <f t="shared" si="15"/>
        <v>Ja/nej</v>
      </c>
      <c r="F154" s="270" t="str">
        <f t="shared" si="15"/>
        <v>Evt. kommentarer</v>
      </c>
      <c r="G154" s="216">
        <f t="shared" si="15"/>
        <v>0</v>
      </c>
      <c r="H154" s="216">
        <f t="shared" si="15"/>
        <v>9</v>
      </c>
      <c r="I154" s="58">
        <f t="shared" si="15"/>
        <v>0</v>
      </c>
      <c r="J154" s="58" t="str">
        <f t="shared" si="15"/>
        <v>ps</v>
      </c>
    </row>
    <row r="155" spans="1:10" ht="10.199999999999999">
      <c r="A155" s="58">
        <f t="shared" ref="A155:J155" si="16">A56</f>
        <v>6</v>
      </c>
      <c r="B155" s="58" t="str">
        <f t="shared" si="16"/>
        <v>Affald</v>
      </c>
      <c r="C155" s="58" t="str">
        <f t="shared" si="16"/>
        <v>Affald</v>
      </c>
      <c r="D155" s="58" t="str">
        <f t="shared" si="16"/>
        <v>Type</v>
      </c>
      <c r="E155" s="216" t="str">
        <f t="shared" si="16"/>
        <v>Ja/nej</v>
      </c>
      <c r="F155" s="270" t="str">
        <f t="shared" si="16"/>
        <v>Evt. kommentarer</v>
      </c>
      <c r="G155" s="216">
        <f t="shared" si="16"/>
        <v>0</v>
      </c>
      <c r="H155" s="216">
        <f t="shared" si="16"/>
        <v>22</v>
      </c>
      <c r="I155" s="58">
        <f t="shared" si="16"/>
        <v>0</v>
      </c>
      <c r="J155" s="58" t="str">
        <f t="shared" si="16"/>
        <v>ps</v>
      </c>
    </row>
    <row r="156" spans="1:10" ht="10.199999999999999">
      <c r="A156" s="58">
        <f t="shared" ref="A156:J156" si="17">A72</f>
        <v>7</v>
      </c>
      <c r="B156" s="58" t="str">
        <f t="shared" si="17"/>
        <v>Energi</v>
      </c>
      <c r="C156" s="58" t="str">
        <f t="shared" si="17"/>
        <v>Energi</v>
      </c>
      <c r="D156" s="58" t="str">
        <f t="shared" si="17"/>
        <v>Type</v>
      </c>
      <c r="E156" s="216" t="str">
        <f t="shared" si="17"/>
        <v>Ja/nej</v>
      </c>
      <c r="F156" s="270" t="str">
        <f t="shared" si="17"/>
        <v>Evt. kommentarer</v>
      </c>
      <c r="G156" s="216">
        <f t="shared" si="17"/>
        <v>0</v>
      </c>
      <c r="H156" s="216">
        <f t="shared" si="17"/>
        <v>41</v>
      </c>
      <c r="I156" s="58">
        <f t="shared" si="17"/>
        <v>0</v>
      </c>
      <c r="J156" s="58" t="str">
        <f t="shared" si="17"/>
        <v>ps</v>
      </c>
    </row>
    <row r="157" spans="1:10" ht="10.199999999999999">
      <c r="A157" s="58">
        <f t="shared" ref="A157:J157" si="18">A96</f>
        <v>8</v>
      </c>
      <c r="B157" s="58" t="str">
        <f t="shared" si="18"/>
        <v>Fødevarer</v>
      </c>
      <c r="C157" s="58" t="str">
        <f t="shared" si="18"/>
        <v>Fødevarer</v>
      </c>
      <c r="D157" s="58" t="str">
        <f t="shared" si="18"/>
        <v>Type</v>
      </c>
      <c r="E157" s="216" t="str">
        <f t="shared" si="18"/>
        <v>Ja/nej</v>
      </c>
      <c r="F157" s="270" t="str">
        <f t="shared" si="18"/>
        <v>Evt. kommentarer</v>
      </c>
      <c r="G157" s="216">
        <f t="shared" si="18"/>
        <v>0</v>
      </c>
      <c r="H157" s="216">
        <f t="shared" si="18"/>
        <v>25</v>
      </c>
      <c r="I157" s="58">
        <f t="shared" si="18"/>
        <v>0</v>
      </c>
      <c r="J157" s="58" t="str">
        <f t="shared" si="18"/>
        <v>ps</v>
      </c>
    </row>
    <row r="158" spans="1:10" ht="10.199999999999999">
      <c r="A158" s="58">
        <f t="shared" ref="A158:J158" si="19">A109</f>
        <v>9</v>
      </c>
      <c r="B158" s="58" t="str">
        <f t="shared" si="19"/>
        <v>Destination og forretningsområde</v>
      </c>
      <c r="C158" s="58" t="str">
        <f t="shared" si="19"/>
        <v>Destination og forretningsområde</v>
      </c>
      <c r="D158" s="58" t="str">
        <f t="shared" si="19"/>
        <v>Type</v>
      </c>
      <c r="E158" s="216" t="str">
        <f t="shared" si="19"/>
        <v>Ja/nej</v>
      </c>
      <c r="F158" s="270" t="str">
        <f t="shared" si="19"/>
        <v>Evt. kommentarer</v>
      </c>
      <c r="G158" s="216">
        <f t="shared" si="19"/>
        <v>0</v>
      </c>
      <c r="H158" s="216">
        <f t="shared" si="19"/>
        <v>0</v>
      </c>
      <c r="I158" s="58">
        <v>0</v>
      </c>
      <c r="J158" s="58" t="str">
        <f t="shared" si="19"/>
        <v>ps</v>
      </c>
    </row>
    <row r="159" spans="1:10" ht="10.199999999999999">
      <c r="A159" s="58">
        <f t="shared" ref="A159:J159" si="20">A117</f>
        <v>10</v>
      </c>
      <c r="B159" s="58" t="str">
        <f t="shared" si="20"/>
        <v>Udeområde</v>
      </c>
      <c r="C159" s="58" t="str">
        <f t="shared" si="20"/>
        <v>Udeområde</v>
      </c>
      <c r="D159" s="58" t="str">
        <f t="shared" si="20"/>
        <v>Type</v>
      </c>
      <c r="E159" s="216" t="str">
        <f t="shared" si="20"/>
        <v>Ja/nej</v>
      </c>
      <c r="F159" s="270" t="str">
        <f t="shared" si="20"/>
        <v>Evt. kommentarer</v>
      </c>
      <c r="G159" s="216"/>
      <c r="H159" s="216"/>
      <c r="I159" s="58"/>
      <c r="J159" s="58" t="str">
        <f t="shared" si="20"/>
        <v>ps</v>
      </c>
    </row>
    <row r="160" spans="1:10" ht="10.199999999999999">
      <c r="A160" s="58">
        <f t="shared" ref="A160:J160" si="21">A126</f>
        <v>11</v>
      </c>
      <c r="B160" s="58" t="str">
        <f t="shared" si="21"/>
        <v>Natur</v>
      </c>
      <c r="C160" s="58" t="str">
        <f t="shared" si="21"/>
        <v>Natur</v>
      </c>
      <c r="D160" s="58" t="str">
        <f t="shared" si="21"/>
        <v>Type</v>
      </c>
      <c r="E160" s="216" t="str">
        <f t="shared" si="21"/>
        <v>Ja/nej</v>
      </c>
      <c r="F160" s="270" t="str">
        <f t="shared" si="21"/>
        <v>Evt. kommentarer</v>
      </c>
      <c r="G160" s="216">
        <f t="shared" si="21"/>
        <v>0</v>
      </c>
      <c r="H160" s="216">
        <f t="shared" si="21"/>
        <v>9</v>
      </c>
      <c r="I160" s="58">
        <f t="shared" si="21"/>
        <v>0</v>
      </c>
      <c r="J160" s="58" t="str">
        <f t="shared" si="21"/>
        <v>ps</v>
      </c>
    </row>
    <row r="161" spans="1:10" ht="10.199999999999999">
      <c r="A161" s="58">
        <f t="shared" ref="A161:J161" si="22">A134</f>
        <v>12</v>
      </c>
      <c r="B161" s="58" t="str">
        <f t="shared" si="22"/>
        <v>Administration og indkøb</v>
      </c>
      <c r="C161" s="58" t="str">
        <f t="shared" si="22"/>
        <v>Administration og indkøb</v>
      </c>
      <c r="D161" s="58" t="str">
        <f t="shared" si="22"/>
        <v>Type</v>
      </c>
      <c r="E161" s="216" t="str">
        <f t="shared" si="22"/>
        <v>Ja/nej</v>
      </c>
      <c r="F161" s="270" t="str">
        <f t="shared" si="22"/>
        <v>Evt. kommentarer</v>
      </c>
      <c r="G161" s="216">
        <f t="shared" si="22"/>
        <v>0</v>
      </c>
      <c r="H161" s="216">
        <f t="shared" si="22"/>
        <v>14</v>
      </c>
      <c r="I161" s="58">
        <f t="shared" si="22"/>
        <v>0</v>
      </c>
      <c r="J161" s="58" t="str">
        <f t="shared" si="22"/>
        <v>ps</v>
      </c>
    </row>
    <row r="162" spans="1:10" ht="10.199999999999999">
      <c r="B162" s="58" t="str">
        <f>B145</f>
        <v>Antal point</v>
      </c>
      <c r="C162" s="56"/>
      <c r="E162" s="217"/>
      <c r="G162" s="260">
        <f t="shared" ref="G162:J162" si="23">G145</f>
        <v>0</v>
      </c>
      <c r="H162" s="260">
        <f t="shared" si="23"/>
        <v>164</v>
      </c>
      <c r="I162" s="68">
        <f t="shared" si="23"/>
        <v>0</v>
      </c>
      <c r="J162" s="68" t="str">
        <f t="shared" si="23"/>
        <v>ps</v>
      </c>
    </row>
    <row r="163" spans="1:10" ht="10.199999999999999">
      <c r="B163" s="58" t="str">
        <f>B146</f>
        <v>Pointgrænse</v>
      </c>
      <c r="C163" s="56"/>
      <c r="E163" s="217"/>
      <c r="G163" s="260">
        <f t="shared" ref="G163:J163" si="24">G146</f>
        <v>49.199999999999996</v>
      </c>
      <c r="H163" s="260">
        <f t="shared" si="24"/>
        <v>0</v>
      </c>
      <c r="I163" s="261">
        <f>I146</f>
        <v>0.3</v>
      </c>
      <c r="J163" s="68" t="str">
        <f t="shared" si="24"/>
        <v>ps</v>
      </c>
    </row>
    <row r="164" spans="1:10" ht="10.199999999999999">
      <c r="B164" s="58" t="str">
        <f>B147</f>
        <v>Plus/minus over grænse</v>
      </c>
      <c r="C164" s="56"/>
      <c r="E164" s="217"/>
      <c r="G164" s="260">
        <f t="shared" ref="G164:J164" si="25">G147</f>
        <v>-49.199999999999996</v>
      </c>
      <c r="H164" s="260">
        <f t="shared" si="25"/>
        <v>0</v>
      </c>
      <c r="I164" s="68">
        <f t="shared" si="25"/>
        <v>0</v>
      </c>
      <c r="J164" s="68" t="str">
        <f t="shared" si="25"/>
        <v>ps</v>
      </c>
    </row>
  </sheetData>
  <autoFilter ref="A1:J164" xr:uid="{00000000-0009-0000-0000-000001000000}"/>
  <phoneticPr fontId="19" type="noConversion"/>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603D043-4995-4AB8-993A-D1389982523B}">
          <x14:formula1>
            <xm:f>'Ark2'!$A$1:$A$4</xm:f>
          </x14:formula1>
          <xm:sqref>E2:E7 E9:E14 E16:E18 E20:E22 E24:E26 E28:E34 E36:E41 E43:E48 E50 E52:E55 E57:E64 E66:E71 E73:E79 E82 E85:E95 E97:E100 E102:E108 E110:E115 E118 E120:E123 E125 E127 E131:E133 E135:E139 E141:E143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5"/>
  <sheetViews>
    <sheetView view="pageLayout" zoomScaleNormal="100" workbookViewId="0">
      <selection activeCell="B4" sqref="B4"/>
    </sheetView>
  </sheetViews>
  <sheetFormatPr defaultRowHeight="14.4"/>
  <cols>
    <col min="1" max="1" width="32.109375" customWidth="1"/>
    <col min="2" max="2" width="53.88671875" customWidth="1"/>
  </cols>
  <sheetData>
    <row r="1" spans="1:2">
      <c r="A1" s="179" t="s">
        <v>95</v>
      </c>
      <c r="B1" s="179" t="s">
        <v>93</v>
      </c>
    </row>
    <row r="2" spans="1:2" ht="15" customHeight="1">
      <c r="A2" s="183" t="s">
        <v>206</v>
      </c>
      <c r="B2" s="183" t="s">
        <v>200</v>
      </c>
    </row>
    <row r="3" spans="1:2" ht="69" customHeight="1">
      <c r="A3" s="183" t="s">
        <v>204</v>
      </c>
      <c r="B3" s="183" t="s">
        <v>759</v>
      </c>
    </row>
    <row r="4" spans="1:2" ht="40.5" customHeight="1">
      <c r="A4" s="183" t="s">
        <v>203</v>
      </c>
      <c r="B4" s="183" t="s">
        <v>760</v>
      </c>
    </row>
    <row r="5" spans="1:2" ht="40.5" customHeight="1">
      <c r="A5" s="183" t="s">
        <v>761</v>
      </c>
      <c r="B5" s="183" t="s">
        <v>767</v>
      </c>
    </row>
    <row r="6" spans="1:2" ht="43.5" customHeight="1">
      <c r="A6" s="183" t="s">
        <v>205</v>
      </c>
      <c r="B6" s="183" t="s">
        <v>766</v>
      </c>
    </row>
    <row r="7" spans="1:2" ht="24" customHeight="1">
      <c r="A7" s="183" t="s">
        <v>96</v>
      </c>
      <c r="B7" s="183" t="s">
        <v>97</v>
      </c>
    </row>
    <row r="8" spans="1:2" ht="21.75" customHeight="1">
      <c r="A8" s="183" t="s">
        <v>106</v>
      </c>
      <c r="B8" s="183" t="s">
        <v>762</v>
      </c>
    </row>
    <row r="9" spans="1:2" ht="20.25" customHeight="1">
      <c r="A9" s="183" t="s">
        <v>104</v>
      </c>
      <c r="B9" s="183" t="s">
        <v>98</v>
      </c>
    </row>
    <row r="10" spans="1:2" ht="34.5" customHeight="1">
      <c r="A10" s="183" t="s">
        <v>105</v>
      </c>
      <c r="B10" s="183" t="s">
        <v>763</v>
      </c>
    </row>
    <row r="11" spans="1:2" ht="33" customHeight="1">
      <c r="A11" s="183" t="s">
        <v>201</v>
      </c>
      <c r="B11" s="183" t="s">
        <v>381</v>
      </c>
    </row>
    <row r="12" spans="1:2" ht="24" customHeight="1">
      <c r="A12" s="183" t="s">
        <v>123</v>
      </c>
      <c r="B12" s="183" t="s">
        <v>764</v>
      </c>
    </row>
    <row r="13" spans="1:2" ht="24.75" customHeight="1">
      <c r="A13" s="183" t="s">
        <v>124</v>
      </c>
      <c r="B13" s="183" t="s">
        <v>125</v>
      </c>
    </row>
    <row r="14" spans="1:2" ht="41.25" customHeight="1">
      <c r="A14" s="183" t="s">
        <v>126</v>
      </c>
      <c r="B14" s="183" t="s">
        <v>127</v>
      </c>
    </row>
    <row r="15" spans="1:2" ht="28.5" customHeight="1">
      <c r="A15" s="183" t="s">
        <v>765</v>
      </c>
      <c r="B15" s="183" t="s">
        <v>202</v>
      </c>
    </row>
  </sheetData>
  <pageMargins left="0.7" right="0.7" top="0.75" bottom="0.75" header="0.3" footer="0.3"/>
  <pageSetup paperSize="9" orientation="portrait" r:id="rId1"/>
  <headerFooter>
    <oddHeader>&amp;CC. Introduktion</oddHeader>
    <oddFooter>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3DFB-FCBB-4658-992D-A585C219E405}">
  <sheetPr>
    <tabColor rgb="FF0070C0"/>
  </sheetPr>
  <dimension ref="A1:D96"/>
  <sheetViews>
    <sheetView topLeftCell="A55" workbookViewId="0">
      <selection activeCell="A3" sqref="A3"/>
    </sheetView>
  </sheetViews>
  <sheetFormatPr defaultRowHeight="14.4"/>
  <cols>
    <col min="1" max="1" width="15" customWidth="1"/>
    <col min="2" max="2" width="42.109375" customWidth="1"/>
    <col min="3" max="3" width="16.5546875" customWidth="1"/>
    <col min="4" max="4" width="20" customWidth="1"/>
    <col min="7" max="7" width="13.44140625" customWidth="1"/>
  </cols>
  <sheetData>
    <row r="1" spans="1:4" ht="17.399999999999999">
      <c r="A1" s="81" t="s">
        <v>485</v>
      </c>
    </row>
    <row r="2" spans="1:4" ht="15" thickBot="1">
      <c r="A2" s="139"/>
    </row>
    <row r="3" spans="1:4" s="149" customFormat="1" ht="12.6" thickBot="1">
      <c r="A3" s="146" t="s">
        <v>741</v>
      </c>
      <c r="B3" s="147" t="s">
        <v>65</v>
      </c>
      <c r="C3" s="148" t="s">
        <v>66</v>
      </c>
      <c r="D3" s="147" t="s">
        <v>65</v>
      </c>
    </row>
    <row r="4" spans="1:4">
      <c r="A4" s="139"/>
    </row>
    <row r="5" spans="1:4" ht="15" thickBot="1">
      <c r="A5" s="139"/>
    </row>
    <row r="6" spans="1:4" ht="15" thickBot="1">
      <c r="B6" s="140" t="s">
        <v>486</v>
      </c>
    </row>
    <row r="7" spans="1:4">
      <c r="B7" s="141"/>
    </row>
    <row r="8" spans="1:4" ht="34.200000000000003">
      <c r="B8" s="142" t="s">
        <v>487</v>
      </c>
    </row>
    <row r="9" spans="1:4">
      <c r="B9" s="142"/>
    </row>
    <row r="10" spans="1:4" ht="46.2">
      <c r="B10" s="143" t="s">
        <v>488</v>
      </c>
    </row>
    <row r="11" spans="1:4">
      <c r="B11" s="142"/>
    </row>
    <row r="12" spans="1:4" ht="34.799999999999997">
      <c r="B12" s="143" t="s">
        <v>489</v>
      </c>
    </row>
    <row r="13" spans="1:4">
      <c r="B13" s="142"/>
    </row>
    <row r="14" spans="1:4" ht="23.4">
      <c r="B14" s="143" t="s">
        <v>490</v>
      </c>
    </row>
    <row r="15" spans="1:4">
      <c r="B15" s="142"/>
    </row>
    <row r="16" spans="1:4" ht="34.799999999999997">
      <c r="B16" s="143" t="s">
        <v>491</v>
      </c>
    </row>
    <row r="17" spans="1:4">
      <c r="B17" s="142"/>
    </row>
    <row r="18" spans="1:4" ht="15" thickBot="1">
      <c r="B18" s="144"/>
    </row>
    <row r="19" spans="1:4">
      <c r="A19" s="139"/>
    </row>
    <row r="20" spans="1:4">
      <c r="A20" s="139"/>
    </row>
    <row r="21" spans="1:4" ht="17.399999999999999">
      <c r="A21" s="81" t="s">
        <v>492</v>
      </c>
    </row>
    <row r="22" spans="1:4" ht="15" thickBot="1">
      <c r="A22" s="139"/>
    </row>
    <row r="23" spans="1:4" ht="15.6" thickTop="1" thickBot="1">
      <c r="A23" s="151" t="s">
        <v>540</v>
      </c>
      <c r="B23" s="152" t="s">
        <v>493</v>
      </c>
      <c r="C23" s="152" t="s">
        <v>94</v>
      </c>
      <c r="D23" s="151" t="s">
        <v>494</v>
      </c>
    </row>
    <row r="24" spans="1:4" ht="15" customHeight="1" thickTop="1" thickBot="1">
      <c r="A24" s="153">
        <v>43160</v>
      </c>
      <c r="B24" s="154" t="s">
        <v>495</v>
      </c>
      <c r="C24" s="154" t="s">
        <v>67</v>
      </c>
      <c r="D24" s="155">
        <v>43393</v>
      </c>
    </row>
    <row r="25" spans="1:4" ht="15" customHeight="1" thickTop="1" thickBot="1">
      <c r="A25" s="155">
        <v>43160</v>
      </c>
      <c r="B25" s="154" t="s">
        <v>496</v>
      </c>
      <c r="C25" s="154" t="s">
        <v>497</v>
      </c>
      <c r="D25" s="155">
        <v>43271</v>
      </c>
    </row>
    <row r="26" spans="1:4" ht="15.6" thickTop="1" thickBot="1">
      <c r="A26" s="156"/>
      <c r="B26" s="156"/>
      <c r="C26" s="156"/>
      <c r="D26" s="156"/>
    </row>
    <row r="27" spans="1:4" ht="15.6" thickTop="1" thickBot="1">
      <c r="A27" s="156"/>
      <c r="B27" s="156"/>
      <c r="C27" s="156"/>
      <c r="D27" s="156"/>
    </row>
    <row r="28" spans="1:4" ht="15.6" thickTop="1" thickBot="1">
      <c r="A28" s="156"/>
      <c r="B28" s="156"/>
      <c r="C28" s="156"/>
      <c r="D28" s="156"/>
    </row>
    <row r="29" spans="1:4" ht="15.6" thickTop="1" thickBot="1">
      <c r="A29" s="156"/>
      <c r="B29" s="156"/>
      <c r="C29" s="156"/>
      <c r="D29" s="156"/>
    </row>
    <row r="30" spans="1:4" ht="15.6" thickTop="1" thickBot="1">
      <c r="A30" s="156"/>
      <c r="B30" s="156"/>
      <c r="C30" s="156"/>
      <c r="D30" s="156"/>
    </row>
    <row r="31" spans="1:4" ht="15.6" thickTop="1" thickBot="1">
      <c r="A31" s="156"/>
      <c r="B31" s="156"/>
      <c r="C31" s="156"/>
      <c r="D31" s="156"/>
    </row>
    <row r="32" spans="1:4" ht="15.6" thickTop="1" thickBot="1">
      <c r="A32" s="156"/>
      <c r="B32" s="156"/>
      <c r="C32" s="156"/>
      <c r="D32" s="156"/>
    </row>
    <row r="33" spans="1:4" ht="15.6" thickTop="1" thickBot="1">
      <c r="A33" s="156"/>
      <c r="B33" s="156"/>
      <c r="C33" s="156"/>
      <c r="D33" s="156"/>
    </row>
    <row r="34" spans="1:4" ht="15.6" thickTop="1" thickBot="1">
      <c r="A34" s="156"/>
      <c r="B34" s="156"/>
      <c r="C34" s="156"/>
      <c r="D34" s="156"/>
    </row>
    <row r="35" spans="1:4" ht="15.6" thickTop="1" thickBot="1">
      <c r="A35" s="156"/>
      <c r="B35" s="156"/>
      <c r="C35" s="156"/>
      <c r="D35" s="156"/>
    </row>
    <row r="36" spans="1:4" ht="15.6" thickTop="1" thickBot="1">
      <c r="A36" s="156"/>
      <c r="B36" s="156"/>
      <c r="C36" s="156"/>
      <c r="D36" s="156"/>
    </row>
    <row r="37" spans="1:4" ht="15.6" thickTop="1" thickBot="1">
      <c r="A37" s="156"/>
      <c r="B37" s="156"/>
      <c r="C37" s="156"/>
      <c r="D37" s="156"/>
    </row>
    <row r="38" spans="1:4" ht="15.6" thickTop="1" thickBot="1">
      <c r="A38" s="156"/>
      <c r="B38" s="156"/>
      <c r="C38" s="156"/>
      <c r="D38" s="156"/>
    </row>
    <row r="39" spans="1:4" ht="15.6" thickTop="1" thickBot="1">
      <c r="A39" s="156"/>
      <c r="B39" s="156"/>
      <c r="C39" s="156"/>
      <c r="D39" s="156"/>
    </row>
    <row r="40" spans="1:4" ht="15.6" thickTop="1" thickBot="1">
      <c r="A40" s="156"/>
      <c r="B40" s="156"/>
      <c r="C40" s="156"/>
      <c r="D40" s="156"/>
    </row>
    <row r="41" spans="1:4" ht="15" thickTop="1"/>
    <row r="45" spans="1:4" ht="15" thickBot="1">
      <c r="A45" s="145" t="s">
        <v>498</v>
      </c>
      <c r="B45" s="157" t="s">
        <v>499</v>
      </c>
    </row>
    <row r="46" spans="1:4">
      <c r="A46" s="222" t="s">
        <v>541</v>
      </c>
      <c r="B46" s="158" t="s">
        <v>500</v>
      </c>
    </row>
    <row r="47" spans="1:4">
      <c r="A47" s="223"/>
      <c r="B47" s="158" t="s">
        <v>501</v>
      </c>
    </row>
    <row r="48" spans="1:4">
      <c r="A48" s="223"/>
      <c r="B48" s="158" t="s">
        <v>502</v>
      </c>
    </row>
    <row r="49" spans="1:2">
      <c r="A49" s="223"/>
      <c r="B49" s="158" t="s">
        <v>503</v>
      </c>
    </row>
    <row r="50" spans="1:2">
      <c r="A50" s="223"/>
      <c r="B50" s="158" t="s">
        <v>504</v>
      </c>
    </row>
    <row r="51" spans="1:2" ht="21.6">
      <c r="A51" s="223"/>
      <c r="B51" s="158" t="s">
        <v>505</v>
      </c>
    </row>
    <row r="52" spans="1:2" ht="15" thickBot="1">
      <c r="A52" s="224"/>
      <c r="B52" s="159"/>
    </row>
    <row r="53" spans="1:2">
      <c r="A53" s="222" t="s">
        <v>542</v>
      </c>
      <c r="B53" s="158" t="s">
        <v>506</v>
      </c>
    </row>
    <row r="54" spans="1:2" ht="21.6">
      <c r="A54" s="223"/>
      <c r="B54" s="158" t="s">
        <v>507</v>
      </c>
    </row>
    <row r="55" spans="1:2">
      <c r="A55" s="223"/>
      <c r="B55" s="158" t="s">
        <v>508</v>
      </c>
    </row>
    <row r="56" spans="1:2" ht="15" thickBot="1">
      <c r="A56" s="224"/>
      <c r="B56" s="159"/>
    </row>
    <row r="57" spans="1:2">
      <c r="A57" s="222" t="s">
        <v>543</v>
      </c>
      <c r="B57" s="158" t="s">
        <v>509</v>
      </c>
    </row>
    <row r="58" spans="1:2">
      <c r="A58" s="223"/>
      <c r="B58" s="158" t="s">
        <v>510</v>
      </c>
    </row>
    <row r="59" spans="1:2" ht="15" thickBot="1">
      <c r="A59" s="224"/>
      <c r="B59" s="159"/>
    </row>
    <row r="60" spans="1:2" ht="21.6">
      <c r="A60" s="222" t="s">
        <v>544</v>
      </c>
      <c r="B60" s="158" t="s">
        <v>511</v>
      </c>
    </row>
    <row r="61" spans="1:2" ht="21.6">
      <c r="A61" s="223"/>
      <c r="B61" s="158" t="s">
        <v>512</v>
      </c>
    </row>
    <row r="62" spans="1:2">
      <c r="A62" s="223"/>
      <c r="B62" s="158" t="s">
        <v>513</v>
      </c>
    </row>
    <row r="63" spans="1:2" ht="15" thickBot="1">
      <c r="A63" s="224"/>
      <c r="B63" s="160"/>
    </row>
    <row r="64" spans="1:2">
      <c r="A64" s="222" t="s">
        <v>545</v>
      </c>
      <c r="B64" s="158" t="s">
        <v>514</v>
      </c>
    </row>
    <row r="65" spans="1:2">
      <c r="A65" s="223"/>
      <c r="B65" s="158" t="s">
        <v>515</v>
      </c>
    </row>
    <row r="66" spans="1:2">
      <c r="A66" s="223"/>
      <c r="B66" s="158" t="s">
        <v>516</v>
      </c>
    </row>
    <row r="67" spans="1:2">
      <c r="A67" s="223"/>
      <c r="B67" s="158" t="s">
        <v>517</v>
      </c>
    </row>
    <row r="68" spans="1:2">
      <c r="A68" s="223"/>
      <c r="B68" s="158" t="s">
        <v>518</v>
      </c>
    </row>
    <row r="69" spans="1:2" ht="15" thickBot="1">
      <c r="A69" s="224"/>
      <c r="B69" s="159"/>
    </row>
    <row r="70" spans="1:2">
      <c r="A70" s="222" t="s">
        <v>546</v>
      </c>
      <c r="B70" s="158" t="s">
        <v>519</v>
      </c>
    </row>
    <row r="71" spans="1:2">
      <c r="A71" s="223"/>
      <c r="B71" s="158" t="s">
        <v>520</v>
      </c>
    </row>
    <row r="72" spans="1:2" ht="21.6">
      <c r="A72" s="223"/>
      <c r="B72" s="158" t="s">
        <v>521</v>
      </c>
    </row>
    <row r="73" spans="1:2">
      <c r="A73" s="223"/>
      <c r="B73" s="158" t="s">
        <v>522</v>
      </c>
    </row>
    <row r="74" spans="1:2" ht="15" thickBot="1">
      <c r="A74" s="224"/>
      <c r="B74" s="150"/>
    </row>
    <row r="75" spans="1:2">
      <c r="A75" s="222" t="s">
        <v>547</v>
      </c>
      <c r="B75" s="158" t="s">
        <v>523</v>
      </c>
    </row>
    <row r="76" spans="1:2">
      <c r="A76" s="223"/>
      <c r="B76" s="158" t="s">
        <v>524</v>
      </c>
    </row>
    <row r="77" spans="1:2">
      <c r="A77" s="223"/>
      <c r="B77" s="158" t="s">
        <v>525</v>
      </c>
    </row>
    <row r="78" spans="1:2">
      <c r="A78" s="223"/>
      <c r="B78" s="158" t="s">
        <v>526</v>
      </c>
    </row>
    <row r="79" spans="1:2" ht="15" thickBot="1">
      <c r="A79" s="224"/>
      <c r="B79" s="159"/>
    </row>
    <row r="80" spans="1:2">
      <c r="A80" s="222" t="s">
        <v>548</v>
      </c>
      <c r="B80" s="158" t="s">
        <v>527</v>
      </c>
    </row>
    <row r="81" spans="1:2" ht="21.6">
      <c r="A81" s="223"/>
      <c r="B81" s="158" t="s">
        <v>528</v>
      </c>
    </row>
    <row r="82" spans="1:2">
      <c r="A82" s="223"/>
      <c r="B82" s="158" t="s">
        <v>529</v>
      </c>
    </row>
    <row r="83" spans="1:2" ht="15" thickBot="1">
      <c r="A83" s="224"/>
      <c r="B83" s="159"/>
    </row>
    <row r="84" spans="1:2">
      <c r="A84" s="222" t="s">
        <v>549</v>
      </c>
      <c r="B84" s="158" t="s">
        <v>530</v>
      </c>
    </row>
    <row r="85" spans="1:2">
      <c r="A85" s="223"/>
      <c r="B85" s="158" t="s">
        <v>531</v>
      </c>
    </row>
    <row r="86" spans="1:2">
      <c r="A86" s="223"/>
      <c r="B86" s="158" t="s">
        <v>532</v>
      </c>
    </row>
    <row r="87" spans="1:2">
      <c r="A87" s="223"/>
      <c r="B87" s="158" t="s">
        <v>533</v>
      </c>
    </row>
    <row r="88" spans="1:2" ht="15" thickBot="1">
      <c r="A88" s="224"/>
      <c r="B88" s="159"/>
    </row>
    <row r="89" spans="1:2" ht="21.6">
      <c r="A89" s="222" t="s">
        <v>550</v>
      </c>
      <c r="B89" s="158" t="s">
        <v>534</v>
      </c>
    </row>
    <row r="90" spans="1:2" ht="21.6">
      <c r="A90" s="223"/>
      <c r="B90" s="158" t="s">
        <v>535</v>
      </c>
    </row>
    <row r="91" spans="1:2">
      <c r="A91" s="223"/>
      <c r="B91" s="158" t="s">
        <v>536</v>
      </c>
    </row>
    <row r="92" spans="1:2">
      <c r="A92" s="223"/>
      <c r="B92" s="158" t="s">
        <v>537</v>
      </c>
    </row>
    <row r="93" spans="1:2">
      <c r="A93" s="223"/>
      <c r="B93" s="158" t="s">
        <v>538</v>
      </c>
    </row>
    <row r="94" spans="1:2" ht="15" thickBot="1">
      <c r="A94" s="224"/>
      <c r="B94" s="159"/>
    </row>
    <row r="95" spans="1:2" ht="17.100000000000001" customHeight="1">
      <c r="A95" s="225" t="s">
        <v>551</v>
      </c>
      <c r="B95" s="227" t="s">
        <v>539</v>
      </c>
    </row>
    <row r="96" spans="1:2" ht="15" thickBot="1">
      <c r="A96" s="226"/>
      <c r="B96" s="228"/>
    </row>
  </sheetData>
  <mergeCells count="12">
    <mergeCell ref="A84:A88"/>
    <mergeCell ref="A89:A94"/>
    <mergeCell ref="A95:A96"/>
    <mergeCell ref="B95:B96"/>
    <mergeCell ref="A46:A52"/>
    <mergeCell ref="A53:A56"/>
    <mergeCell ref="A57:A59"/>
    <mergeCell ref="A60:A63"/>
    <mergeCell ref="A64:A69"/>
    <mergeCell ref="A75:A79"/>
    <mergeCell ref="A80:A83"/>
    <mergeCell ref="A70:A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64"/>
  <sheetViews>
    <sheetView view="pageLayout" zoomScaleNormal="100" zoomScaleSheetLayoutView="100" workbookViewId="0">
      <selection activeCell="D2" sqref="D2"/>
    </sheetView>
  </sheetViews>
  <sheetFormatPr defaultRowHeight="14.4"/>
  <cols>
    <col min="1" max="4" width="9.44140625" bestFit="1" customWidth="1"/>
    <col min="5" max="5" width="10.88671875" customWidth="1"/>
    <col min="6" max="7" width="9.5546875" bestFit="1" customWidth="1"/>
    <col min="8" max="8" width="12.109375" customWidth="1"/>
    <col min="9" max="9" width="6" customWidth="1"/>
  </cols>
  <sheetData>
    <row r="1" spans="1:8" s="123" customFormat="1" ht="16.2">
      <c r="A1" s="88" t="s">
        <v>558</v>
      </c>
      <c r="B1" s="132" t="s">
        <v>559</v>
      </c>
    </row>
    <row r="3" spans="1:8">
      <c r="A3" s="12" t="s">
        <v>88</v>
      </c>
      <c r="B3" s="7"/>
      <c r="C3" s="8"/>
      <c r="D3" s="6" t="s">
        <v>68</v>
      </c>
      <c r="E3" s="138">
        <v>37</v>
      </c>
      <c r="F3" s="6"/>
      <c r="G3" s="6" t="s">
        <v>69</v>
      </c>
    </row>
    <row r="4" spans="1:8" ht="18">
      <c r="A4" s="133"/>
      <c r="B4" s="133" t="s">
        <v>70</v>
      </c>
      <c r="C4" s="133" t="s">
        <v>71</v>
      </c>
      <c r="D4" s="133" t="s">
        <v>72</v>
      </c>
      <c r="E4" s="133" t="s">
        <v>73</v>
      </c>
      <c r="F4" s="133" t="s">
        <v>74</v>
      </c>
      <c r="G4" s="133" t="s">
        <v>75</v>
      </c>
      <c r="H4" s="133" t="s">
        <v>76</v>
      </c>
    </row>
    <row r="5" spans="1:8">
      <c r="A5" s="13">
        <v>0</v>
      </c>
      <c r="B5" s="14">
        <v>40189</v>
      </c>
      <c r="C5" s="15">
        <v>17700</v>
      </c>
      <c r="D5" s="15">
        <v>3500</v>
      </c>
      <c r="E5" s="15">
        <v>30</v>
      </c>
      <c r="F5" s="15">
        <f>(E3*D5)/E5</f>
        <v>4316.666666666667</v>
      </c>
      <c r="G5" s="15">
        <f>D5/E5*30.5</f>
        <v>3558.3333333333335</v>
      </c>
      <c r="H5" s="16">
        <f>G5*E3</f>
        <v>131658.33333333334</v>
      </c>
    </row>
    <row r="6" spans="1:8">
      <c r="A6" s="13">
        <v>0</v>
      </c>
      <c r="B6" s="14">
        <v>40221</v>
      </c>
      <c r="C6" s="15">
        <v>22500</v>
      </c>
      <c r="D6" s="15">
        <f>C6-C5</f>
        <v>4800</v>
      </c>
      <c r="E6" s="15">
        <f>B6-B5</f>
        <v>32</v>
      </c>
      <c r="F6" s="15">
        <f>D6*E3/E6</f>
        <v>5550</v>
      </c>
      <c r="G6" s="15">
        <f>D6/E6*30.5</f>
        <v>4575</v>
      </c>
      <c r="H6" s="16">
        <f>G6*E3</f>
        <v>169275</v>
      </c>
    </row>
    <row r="7" spans="1:8">
      <c r="A7" s="17" t="s">
        <v>77</v>
      </c>
      <c r="B7" s="136"/>
      <c r="C7" s="137"/>
      <c r="D7" s="134"/>
      <c r="E7" s="129" t="s">
        <v>65</v>
      </c>
      <c r="F7" s="134"/>
      <c r="G7" s="129"/>
      <c r="H7" s="135" t="s">
        <v>65</v>
      </c>
    </row>
    <row r="8" spans="1:8">
      <c r="A8" s="17">
        <v>1</v>
      </c>
      <c r="B8" s="136"/>
      <c r="C8" s="137"/>
      <c r="D8" s="134">
        <f>C8-C7</f>
        <v>0</v>
      </c>
      <c r="E8" s="129">
        <f>B8-B7</f>
        <v>0</v>
      </c>
      <c r="F8" s="134" t="e">
        <f>D8*E3/E8</f>
        <v>#DIV/0!</v>
      </c>
      <c r="G8" s="134" t="e">
        <f>D8/E8*30.5</f>
        <v>#DIV/0!</v>
      </c>
      <c r="H8" s="135" t="e">
        <f>G8*E3</f>
        <v>#DIV/0!</v>
      </c>
    </row>
    <row r="9" spans="1:8">
      <c r="A9" s="17">
        <v>2</v>
      </c>
      <c r="B9" s="136"/>
      <c r="C9" s="137"/>
      <c r="D9" s="134">
        <f t="shared" ref="D9:D26" si="0">C9-C8</f>
        <v>0</v>
      </c>
      <c r="E9" s="129">
        <f t="shared" ref="E9:E26" si="1">B9-B8</f>
        <v>0</v>
      </c>
      <c r="F9" s="134" t="e">
        <f>D9*E3/E9</f>
        <v>#DIV/0!</v>
      </c>
      <c r="G9" s="134" t="e">
        <f t="shared" ref="G9:G26" si="2">D9/E9*30.5</f>
        <v>#DIV/0!</v>
      </c>
      <c r="H9" s="135" t="e">
        <f>G9*E3</f>
        <v>#DIV/0!</v>
      </c>
    </row>
    <row r="10" spans="1:8">
      <c r="A10" s="17">
        <v>3</v>
      </c>
      <c r="B10" s="136" t="s">
        <v>65</v>
      </c>
      <c r="C10" s="137" t="s">
        <v>65</v>
      </c>
      <c r="D10" s="134" t="e">
        <f t="shared" si="0"/>
        <v>#VALUE!</v>
      </c>
      <c r="E10" s="129" t="e">
        <f t="shared" si="1"/>
        <v>#VALUE!</v>
      </c>
      <c r="F10" s="134" t="e">
        <f t="shared" ref="F10" si="3">D10*E5/E10</f>
        <v>#VALUE!</v>
      </c>
      <c r="G10" s="134" t="e">
        <f t="shared" si="2"/>
        <v>#VALUE!</v>
      </c>
      <c r="H10" s="135" t="e">
        <f>G10*E3</f>
        <v>#VALUE!</v>
      </c>
    </row>
    <row r="11" spans="1:8">
      <c r="A11" s="17">
        <v>4</v>
      </c>
      <c r="B11" s="136" t="s">
        <v>65</v>
      </c>
      <c r="C11" s="137" t="s">
        <v>65</v>
      </c>
      <c r="D11" s="134" t="e">
        <f t="shared" si="0"/>
        <v>#VALUE!</v>
      </c>
      <c r="E11" s="129" t="e">
        <f t="shared" si="1"/>
        <v>#VALUE!</v>
      </c>
      <c r="F11" s="134" t="e">
        <f>D11*E5/E11</f>
        <v>#VALUE!</v>
      </c>
      <c r="G11" s="134" t="e">
        <f t="shared" si="2"/>
        <v>#VALUE!</v>
      </c>
      <c r="H11" s="135" t="e">
        <f t="shared" ref="H11" si="4">G11*E6</f>
        <v>#VALUE!</v>
      </c>
    </row>
    <row r="12" spans="1:8">
      <c r="A12" s="17">
        <v>5</v>
      </c>
      <c r="B12" s="136" t="s">
        <v>65</v>
      </c>
      <c r="C12" s="137" t="s">
        <v>65</v>
      </c>
      <c r="D12" s="134" t="e">
        <f t="shared" si="0"/>
        <v>#VALUE!</v>
      </c>
      <c r="E12" s="129" t="e">
        <f t="shared" si="1"/>
        <v>#VALUE!</v>
      </c>
      <c r="F12" s="134" t="e">
        <f>D12*E5/E12</f>
        <v>#VALUE!</v>
      </c>
      <c r="G12" s="134" t="e">
        <f t="shared" si="2"/>
        <v>#VALUE!</v>
      </c>
      <c r="H12" s="135" t="e">
        <f>G12*E3</f>
        <v>#VALUE!</v>
      </c>
    </row>
    <row r="13" spans="1:8">
      <c r="A13" s="17">
        <v>6</v>
      </c>
      <c r="B13" s="136" t="s">
        <v>65</v>
      </c>
      <c r="C13" s="137" t="s">
        <v>65</v>
      </c>
      <c r="D13" s="134" t="e">
        <f t="shared" si="0"/>
        <v>#VALUE!</v>
      </c>
      <c r="E13" s="129" t="e">
        <f t="shared" si="1"/>
        <v>#VALUE!</v>
      </c>
      <c r="F13" s="134" t="e">
        <f>D13*E5/E13</f>
        <v>#VALUE!</v>
      </c>
      <c r="G13" s="134" t="e">
        <f t="shared" si="2"/>
        <v>#VALUE!</v>
      </c>
      <c r="H13" s="135" t="e">
        <f>G13*E3</f>
        <v>#VALUE!</v>
      </c>
    </row>
    <row r="14" spans="1:8">
      <c r="A14" s="17">
        <v>7</v>
      </c>
      <c r="B14" s="136" t="s">
        <v>65</v>
      </c>
      <c r="C14" s="137" t="s">
        <v>65</v>
      </c>
      <c r="D14" s="134" t="e">
        <f t="shared" si="0"/>
        <v>#VALUE!</v>
      </c>
      <c r="E14" s="129" t="e">
        <f t="shared" si="1"/>
        <v>#VALUE!</v>
      </c>
      <c r="F14" s="134" t="e">
        <f>D14*E5/E14</f>
        <v>#VALUE!</v>
      </c>
      <c r="G14" s="134" t="e">
        <f t="shared" si="2"/>
        <v>#VALUE!</v>
      </c>
      <c r="H14" s="135" t="e">
        <f>G14*E3</f>
        <v>#VALUE!</v>
      </c>
    </row>
    <row r="15" spans="1:8">
      <c r="A15" s="17">
        <v>8</v>
      </c>
      <c r="B15" s="136" t="s">
        <v>65</v>
      </c>
      <c r="C15" s="137" t="s">
        <v>65</v>
      </c>
      <c r="D15" s="134" t="e">
        <f t="shared" si="0"/>
        <v>#VALUE!</v>
      </c>
      <c r="E15" s="129" t="e">
        <f t="shared" si="1"/>
        <v>#VALUE!</v>
      </c>
      <c r="F15" s="134" t="e">
        <f>D15*E5/E15</f>
        <v>#VALUE!</v>
      </c>
      <c r="G15" s="134" t="e">
        <f t="shared" si="2"/>
        <v>#VALUE!</v>
      </c>
      <c r="H15" s="135" t="e">
        <f>G15*E3</f>
        <v>#VALUE!</v>
      </c>
    </row>
    <row r="16" spans="1:8">
      <c r="A16" s="17">
        <v>9</v>
      </c>
      <c r="B16" s="136" t="s">
        <v>65</v>
      </c>
      <c r="C16" s="137" t="s">
        <v>65</v>
      </c>
      <c r="D16" s="134" t="e">
        <f t="shared" si="0"/>
        <v>#VALUE!</v>
      </c>
      <c r="E16" s="129" t="e">
        <f t="shared" si="1"/>
        <v>#VALUE!</v>
      </c>
      <c r="F16" s="134" t="e">
        <f>D16*E5/E16</f>
        <v>#VALUE!</v>
      </c>
      <c r="G16" s="134" t="e">
        <f t="shared" si="2"/>
        <v>#VALUE!</v>
      </c>
      <c r="H16" s="135" t="e">
        <f>G16*E3</f>
        <v>#VALUE!</v>
      </c>
    </row>
    <row r="17" spans="1:8">
      <c r="A17" s="17">
        <v>10</v>
      </c>
      <c r="B17" s="136" t="s">
        <v>65</v>
      </c>
      <c r="C17" s="137" t="s">
        <v>65</v>
      </c>
      <c r="D17" s="134" t="e">
        <f t="shared" si="0"/>
        <v>#VALUE!</v>
      </c>
      <c r="E17" s="129" t="e">
        <f t="shared" si="1"/>
        <v>#VALUE!</v>
      </c>
      <c r="F17" s="134" t="e">
        <f>D17*E5/E17</f>
        <v>#VALUE!</v>
      </c>
      <c r="G17" s="134" t="e">
        <f t="shared" si="2"/>
        <v>#VALUE!</v>
      </c>
      <c r="H17" s="135" t="e">
        <f>G17*E3</f>
        <v>#VALUE!</v>
      </c>
    </row>
    <row r="18" spans="1:8">
      <c r="A18" s="17">
        <v>11</v>
      </c>
      <c r="B18" s="136" t="s">
        <v>65</v>
      </c>
      <c r="C18" s="137" t="s">
        <v>65</v>
      </c>
      <c r="D18" s="134" t="e">
        <f t="shared" si="0"/>
        <v>#VALUE!</v>
      </c>
      <c r="E18" s="129" t="e">
        <f t="shared" si="1"/>
        <v>#VALUE!</v>
      </c>
      <c r="F18" s="134" t="e">
        <f>D18*E5/E18</f>
        <v>#VALUE!</v>
      </c>
      <c r="G18" s="134" t="e">
        <f t="shared" si="2"/>
        <v>#VALUE!</v>
      </c>
      <c r="H18" s="135" t="e">
        <f>G18*E3</f>
        <v>#VALUE!</v>
      </c>
    </row>
    <row r="19" spans="1:8">
      <c r="A19" s="17">
        <v>13</v>
      </c>
      <c r="B19" s="136" t="s">
        <v>65</v>
      </c>
      <c r="C19" s="137" t="s">
        <v>65</v>
      </c>
      <c r="D19" s="134" t="e">
        <f t="shared" si="0"/>
        <v>#VALUE!</v>
      </c>
      <c r="E19" s="129" t="e">
        <f t="shared" si="1"/>
        <v>#VALUE!</v>
      </c>
      <c r="F19" s="134" t="e">
        <f>D19*E5/E19</f>
        <v>#VALUE!</v>
      </c>
      <c r="G19" s="134" t="e">
        <f t="shared" si="2"/>
        <v>#VALUE!</v>
      </c>
      <c r="H19" s="135" t="e">
        <f>G19*E3</f>
        <v>#VALUE!</v>
      </c>
    </row>
    <row r="20" spans="1:8">
      <c r="A20" s="17">
        <v>14</v>
      </c>
      <c r="B20" s="136" t="s">
        <v>65</v>
      </c>
      <c r="C20" s="137" t="s">
        <v>65</v>
      </c>
      <c r="D20" s="134" t="e">
        <f t="shared" si="0"/>
        <v>#VALUE!</v>
      </c>
      <c r="E20" s="129" t="e">
        <f t="shared" si="1"/>
        <v>#VALUE!</v>
      </c>
      <c r="F20" s="134" t="e">
        <f>D20*E5/E20</f>
        <v>#VALUE!</v>
      </c>
      <c r="G20" s="134" t="e">
        <f t="shared" si="2"/>
        <v>#VALUE!</v>
      </c>
      <c r="H20" s="135" t="e">
        <f>G20*E3</f>
        <v>#VALUE!</v>
      </c>
    </row>
    <row r="21" spans="1:8">
      <c r="A21" s="17">
        <v>15</v>
      </c>
      <c r="B21" s="136" t="s">
        <v>65</v>
      </c>
      <c r="C21" s="137" t="s">
        <v>65</v>
      </c>
      <c r="D21" s="134" t="e">
        <f t="shared" si="0"/>
        <v>#VALUE!</v>
      </c>
      <c r="E21" s="129" t="e">
        <f t="shared" si="1"/>
        <v>#VALUE!</v>
      </c>
      <c r="F21" s="134" t="e">
        <f>D21*E5/E21</f>
        <v>#VALUE!</v>
      </c>
      <c r="G21" s="134" t="e">
        <f t="shared" si="2"/>
        <v>#VALUE!</v>
      </c>
      <c r="H21" s="135" t="e">
        <f>G21*E3</f>
        <v>#VALUE!</v>
      </c>
    </row>
    <row r="22" spans="1:8">
      <c r="A22" s="17">
        <v>16</v>
      </c>
      <c r="B22" s="136" t="s">
        <v>65</v>
      </c>
      <c r="C22" s="137" t="s">
        <v>65</v>
      </c>
      <c r="D22" s="134" t="e">
        <f t="shared" si="0"/>
        <v>#VALUE!</v>
      </c>
      <c r="E22" s="129" t="e">
        <f t="shared" si="1"/>
        <v>#VALUE!</v>
      </c>
      <c r="F22" s="134" t="e">
        <f>D22*E5/E22</f>
        <v>#VALUE!</v>
      </c>
      <c r="G22" s="134" t="e">
        <f t="shared" si="2"/>
        <v>#VALUE!</v>
      </c>
      <c r="H22" s="135" t="e">
        <f>G22*E3</f>
        <v>#VALUE!</v>
      </c>
    </row>
    <row r="23" spans="1:8">
      <c r="A23" s="17">
        <v>17</v>
      </c>
      <c r="B23" s="136" t="s">
        <v>65</v>
      </c>
      <c r="C23" s="137" t="s">
        <v>65</v>
      </c>
      <c r="D23" s="134" t="e">
        <f t="shared" si="0"/>
        <v>#VALUE!</v>
      </c>
      <c r="E23" s="129" t="e">
        <f t="shared" si="1"/>
        <v>#VALUE!</v>
      </c>
      <c r="F23" s="134" t="e">
        <f>D23*E5/E23</f>
        <v>#VALUE!</v>
      </c>
      <c r="G23" s="134" t="e">
        <f t="shared" si="2"/>
        <v>#VALUE!</v>
      </c>
      <c r="H23" s="135" t="e">
        <f>G23*E3</f>
        <v>#VALUE!</v>
      </c>
    </row>
    <row r="24" spans="1:8">
      <c r="A24" s="17">
        <v>18</v>
      </c>
      <c r="B24" s="136" t="s">
        <v>65</v>
      </c>
      <c r="C24" s="137" t="s">
        <v>65</v>
      </c>
      <c r="D24" s="134" t="e">
        <f t="shared" si="0"/>
        <v>#VALUE!</v>
      </c>
      <c r="E24" s="129" t="e">
        <f t="shared" si="1"/>
        <v>#VALUE!</v>
      </c>
      <c r="F24" s="134" t="e">
        <f>D24*E5/E24</f>
        <v>#VALUE!</v>
      </c>
      <c r="G24" s="134" t="e">
        <f t="shared" si="2"/>
        <v>#VALUE!</v>
      </c>
      <c r="H24" s="135" t="e">
        <f>G24*E3</f>
        <v>#VALUE!</v>
      </c>
    </row>
    <row r="25" spans="1:8">
      <c r="A25" s="17">
        <v>19</v>
      </c>
      <c r="B25" s="136" t="s">
        <v>65</v>
      </c>
      <c r="C25" s="137" t="s">
        <v>65</v>
      </c>
      <c r="D25" s="134" t="e">
        <f t="shared" si="0"/>
        <v>#VALUE!</v>
      </c>
      <c r="E25" s="129" t="e">
        <f t="shared" si="1"/>
        <v>#VALUE!</v>
      </c>
      <c r="F25" s="134" t="e">
        <f>D25*E5/E25</f>
        <v>#VALUE!</v>
      </c>
      <c r="G25" s="134" t="e">
        <f t="shared" si="2"/>
        <v>#VALUE!</v>
      </c>
      <c r="H25" s="135" t="e">
        <f>G25*E3</f>
        <v>#VALUE!</v>
      </c>
    </row>
    <row r="26" spans="1:8">
      <c r="A26" s="17">
        <v>20</v>
      </c>
      <c r="B26" s="136" t="s">
        <v>65</v>
      </c>
      <c r="C26" s="137" t="s">
        <v>65</v>
      </c>
      <c r="D26" s="134" t="e">
        <f t="shared" si="0"/>
        <v>#VALUE!</v>
      </c>
      <c r="E26" s="129" t="e">
        <f t="shared" si="1"/>
        <v>#VALUE!</v>
      </c>
      <c r="F26" s="134" t="e">
        <f>D26*E5/E26</f>
        <v>#VALUE!</v>
      </c>
      <c r="G26" s="134" t="e">
        <f t="shared" si="2"/>
        <v>#VALUE!</v>
      </c>
      <c r="H26" s="135" t="e">
        <f>G26*E3</f>
        <v>#VALUE!</v>
      </c>
    </row>
    <row r="27" spans="1:8">
      <c r="A27" s="17"/>
      <c r="B27" s="136"/>
      <c r="C27" s="137"/>
      <c r="D27" s="134" t="s">
        <v>78</v>
      </c>
      <c r="E27" s="129" t="s">
        <v>78</v>
      </c>
      <c r="F27" s="129"/>
      <c r="G27" s="134"/>
      <c r="H27" s="135"/>
    </row>
    <row r="40" spans="1:8" ht="15" thickBot="1">
      <c r="A40" s="12" t="s">
        <v>80</v>
      </c>
      <c r="B40" s="6" t="s">
        <v>79</v>
      </c>
      <c r="C40" s="9"/>
      <c r="D40" s="6"/>
      <c r="E40" s="6" t="s">
        <v>69</v>
      </c>
      <c r="F40" s="6"/>
      <c r="G40" s="6"/>
    </row>
    <row r="41" spans="1:8" ht="21" thickBot="1">
      <c r="A41" s="10"/>
      <c r="B41" s="11" t="s">
        <v>80</v>
      </c>
      <c r="C41" s="11" t="s">
        <v>71</v>
      </c>
      <c r="D41" s="11" t="s">
        <v>72</v>
      </c>
      <c r="E41" s="11" t="s">
        <v>81</v>
      </c>
      <c r="F41" s="11" t="s">
        <v>82</v>
      </c>
      <c r="G41" s="11" t="s">
        <v>83</v>
      </c>
      <c r="H41" s="11" t="s">
        <v>84</v>
      </c>
    </row>
    <row r="42" spans="1:8" ht="15" thickBot="1">
      <c r="A42" s="18">
        <v>0</v>
      </c>
      <c r="B42" s="19" t="s">
        <v>85</v>
      </c>
      <c r="C42" s="20">
        <v>14500</v>
      </c>
      <c r="D42" s="20">
        <v>12000</v>
      </c>
      <c r="E42" s="21">
        <v>37</v>
      </c>
      <c r="F42" s="22">
        <f>D42*E42</f>
        <v>444000</v>
      </c>
      <c r="G42" s="23">
        <v>40000</v>
      </c>
      <c r="H42" s="22"/>
    </row>
    <row r="43" spans="1:8" ht="15" thickBot="1">
      <c r="A43" s="24">
        <v>0</v>
      </c>
      <c r="B43" s="25" t="s">
        <v>86</v>
      </c>
      <c r="C43" s="26">
        <v>34400</v>
      </c>
      <c r="D43" s="26">
        <f>C43-C42</f>
        <v>19900</v>
      </c>
      <c r="E43" s="27">
        <v>37.25</v>
      </c>
      <c r="F43" s="22">
        <f>D43*E43</f>
        <v>741275</v>
      </c>
      <c r="G43" s="28">
        <v>45000</v>
      </c>
      <c r="H43" s="29">
        <f>F43/G43</f>
        <v>16.472777777777779</v>
      </c>
    </row>
    <row r="44" spans="1:8" ht="15" thickBot="1">
      <c r="A44" s="30">
        <v>1</v>
      </c>
      <c r="B44" s="31"/>
      <c r="C44" s="32"/>
      <c r="D44" s="33">
        <f>C44-C40</f>
        <v>0</v>
      </c>
      <c r="E44" s="34"/>
      <c r="F44" s="35">
        <f>D44*E44</f>
        <v>0</v>
      </c>
      <c r="G44" s="36"/>
      <c r="H44" s="35" t="e">
        <f>F44/G44</f>
        <v>#DIV/0!</v>
      </c>
    </row>
    <row r="45" spans="1:8" ht="15" thickBot="1">
      <c r="A45" s="30">
        <v>2</v>
      </c>
      <c r="B45" s="31"/>
      <c r="C45" s="32"/>
      <c r="D45" s="33">
        <f>C45-C44</f>
        <v>0</v>
      </c>
      <c r="E45" s="34"/>
      <c r="F45" s="35">
        <f t="shared" ref="F45:F63" si="5">D45*E45</f>
        <v>0</v>
      </c>
      <c r="G45" s="36"/>
      <c r="H45" s="35" t="e">
        <f>F45/G45</f>
        <v>#DIV/0!</v>
      </c>
    </row>
    <row r="46" spans="1:8" ht="15" thickBot="1">
      <c r="A46" s="30">
        <v>3</v>
      </c>
      <c r="B46" s="31" t="s">
        <v>65</v>
      </c>
      <c r="C46" s="32" t="s">
        <v>65</v>
      </c>
      <c r="D46" s="33" t="e">
        <f>C46-C45</f>
        <v>#VALUE!</v>
      </c>
      <c r="E46" s="34" t="s">
        <v>65</v>
      </c>
      <c r="F46" s="35" t="e">
        <f t="shared" si="5"/>
        <v>#VALUE!</v>
      </c>
      <c r="G46" s="36"/>
      <c r="H46" s="35" t="e">
        <f t="shared" ref="H46:H63" si="6">F46/G46</f>
        <v>#VALUE!</v>
      </c>
    </row>
    <row r="47" spans="1:8" ht="15" thickBot="1">
      <c r="A47" s="30">
        <v>4</v>
      </c>
      <c r="B47" s="31" t="s">
        <v>65</v>
      </c>
      <c r="C47" s="32" t="s">
        <v>65</v>
      </c>
      <c r="D47" s="33" t="e">
        <f t="shared" ref="D47:D62" si="7">C47-C46</f>
        <v>#VALUE!</v>
      </c>
      <c r="E47" s="34" t="s">
        <v>65</v>
      </c>
      <c r="F47" s="35" t="e">
        <f t="shared" si="5"/>
        <v>#VALUE!</v>
      </c>
      <c r="G47" s="36"/>
      <c r="H47" s="35" t="e">
        <f t="shared" si="6"/>
        <v>#VALUE!</v>
      </c>
    </row>
    <row r="48" spans="1:8" ht="15" thickBot="1">
      <c r="A48" s="30">
        <v>5</v>
      </c>
      <c r="B48" s="31" t="s">
        <v>65</v>
      </c>
      <c r="C48" s="32" t="s">
        <v>65</v>
      </c>
      <c r="D48" s="33" t="e">
        <f t="shared" si="7"/>
        <v>#VALUE!</v>
      </c>
      <c r="E48" s="34" t="s">
        <v>65</v>
      </c>
      <c r="F48" s="35" t="e">
        <f t="shared" si="5"/>
        <v>#VALUE!</v>
      </c>
      <c r="G48" s="36"/>
      <c r="H48" s="35" t="e">
        <f t="shared" si="6"/>
        <v>#VALUE!</v>
      </c>
    </row>
    <row r="49" spans="1:8" ht="15" thickBot="1">
      <c r="A49" s="30">
        <v>6</v>
      </c>
      <c r="B49" s="31" t="s">
        <v>65</v>
      </c>
      <c r="C49" s="32" t="s">
        <v>65</v>
      </c>
      <c r="D49" s="33" t="e">
        <f t="shared" si="7"/>
        <v>#VALUE!</v>
      </c>
      <c r="E49" s="34" t="s">
        <v>65</v>
      </c>
      <c r="F49" s="35" t="e">
        <f t="shared" si="5"/>
        <v>#VALUE!</v>
      </c>
      <c r="G49" s="36"/>
      <c r="H49" s="35" t="e">
        <f t="shared" si="6"/>
        <v>#VALUE!</v>
      </c>
    </row>
    <row r="50" spans="1:8" ht="15" thickBot="1">
      <c r="A50" s="30">
        <v>7</v>
      </c>
      <c r="B50" s="31" t="s">
        <v>65</v>
      </c>
      <c r="C50" s="32" t="s">
        <v>65</v>
      </c>
      <c r="D50" s="33" t="e">
        <f t="shared" si="7"/>
        <v>#VALUE!</v>
      </c>
      <c r="E50" s="34" t="s">
        <v>65</v>
      </c>
      <c r="F50" s="35" t="e">
        <f t="shared" si="5"/>
        <v>#VALUE!</v>
      </c>
      <c r="G50" s="36"/>
      <c r="H50" s="35" t="e">
        <f t="shared" si="6"/>
        <v>#VALUE!</v>
      </c>
    </row>
    <row r="51" spans="1:8" ht="15" thickBot="1">
      <c r="A51" s="30">
        <v>8</v>
      </c>
      <c r="B51" s="31" t="s">
        <v>65</v>
      </c>
      <c r="C51" s="32" t="s">
        <v>65</v>
      </c>
      <c r="D51" s="33" t="e">
        <f t="shared" si="7"/>
        <v>#VALUE!</v>
      </c>
      <c r="E51" s="34" t="s">
        <v>65</v>
      </c>
      <c r="F51" s="35" t="e">
        <f t="shared" si="5"/>
        <v>#VALUE!</v>
      </c>
      <c r="G51" s="36"/>
      <c r="H51" s="35" t="e">
        <f t="shared" si="6"/>
        <v>#VALUE!</v>
      </c>
    </row>
    <row r="52" spans="1:8" ht="15" thickBot="1">
      <c r="A52" s="30">
        <v>9</v>
      </c>
      <c r="B52" s="31" t="s">
        <v>65</v>
      </c>
      <c r="C52" s="32" t="s">
        <v>65</v>
      </c>
      <c r="D52" s="33" t="e">
        <f t="shared" si="7"/>
        <v>#VALUE!</v>
      </c>
      <c r="E52" s="34" t="s">
        <v>65</v>
      </c>
      <c r="F52" s="35" t="e">
        <f t="shared" si="5"/>
        <v>#VALUE!</v>
      </c>
      <c r="G52" s="36"/>
      <c r="H52" s="35" t="e">
        <f t="shared" si="6"/>
        <v>#VALUE!</v>
      </c>
    </row>
    <row r="53" spans="1:8" ht="15" thickBot="1">
      <c r="A53" s="30">
        <v>10</v>
      </c>
      <c r="B53" s="31" t="s">
        <v>65</v>
      </c>
      <c r="C53" s="32" t="s">
        <v>65</v>
      </c>
      <c r="D53" s="33" t="e">
        <f t="shared" si="7"/>
        <v>#VALUE!</v>
      </c>
      <c r="E53" s="34" t="s">
        <v>65</v>
      </c>
      <c r="F53" s="35" t="e">
        <f t="shared" si="5"/>
        <v>#VALUE!</v>
      </c>
      <c r="G53" s="36"/>
      <c r="H53" s="35" t="e">
        <f t="shared" si="6"/>
        <v>#VALUE!</v>
      </c>
    </row>
    <row r="54" spans="1:8" ht="15" thickBot="1">
      <c r="A54" s="30">
        <v>11</v>
      </c>
      <c r="B54" s="31" t="s">
        <v>65</v>
      </c>
      <c r="C54" s="32" t="s">
        <v>65</v>
      </c>
      <c r="D54" s="33" t="e">
        <f t="shared" si="7"/>
        <v>#VALUE!</v>
      </c>
      <c r="E54" s="34" t="s">
        <v>65</v>
      </c>
      <c r="F54" s="35" t="e">
        <f t="shared" si="5"/>
        <v>#VALUE!</v>
      </c>
      <c r="G54" s="36"/>
      <c r="H54" s="35" t="e">
        <f t="shared" si="6"/>
        <v>#VALUE!</v>
      </c>
    </row>
    <row r="55" spans="1:8" ht="15" thickBot="1">
      <c r="A55" s="30">
        <v>12</v>
      </c>
      <c r="B55" s="31" t="s">
        <v>65</v>
      </c>
      <c r="C55" s="32" t="s">
        <v>65</v>
      </c>
      <c r="D55" s="33" t="e">
        <f t="shared" si="7"/>
        <v>#VALUE!</v>
      </c>
      <c r="E55" s="34" t="s">
        <v>65</v>
      </c>
      <c r="F55" s="35" t="e">
        <f t="shared" si="5"/>
        <v>#VALUE!</v>
      </c>
      <c r="G55" s="36"/>
      <c r="H55" s="35" t="e">
        <f t="shared" si="6"/>
        <v>#VALUE!</v>
      </c>
    </row>
    <row r="56" spans="1:8" ht="15" thickBot="1">
      <c r="A56" s="30">
        <v>13</v>
      </c>
      <c r="B56" s="31" t="s">
        <v>65</v>
      </c>
      <c r="C56" s="32" t="s">
        <v>65</v>
      </c>
      <c r="D56" s="33" t="e">
        <f t="shared" si="7"/>
        <v>#VALUE!</v>
      </c>
      <c r="E56" s="34" t="s">
        <v>65</v>
      </c>
      <c r="F56" s="35" t="e">
        <f t="shared" si="5"/>
        <v>#VALUE!</v>
      </c>
      <c r="G56" s="36"/>
      <c r="H56" s="35" t="e">
        <f t="shared" si="6"/>
        <v>#VALUE!</v>
      </c>
    </row>
    <row r="57" spans="1:8" ht="15" thickBot="1">
      <c r="A57" s="30">
        <v>14</v>
      </c>
      <c r="B57" s="31" t="s">
        <v>65</v>
      </c>
      <c r="C57" s="32" t="s">
        <v>65</v>
      </c>
      <c r="D57" s="33" t="e">
        <f t="shared" si="7"/>
        <v>#VALUE!</v>
      </c>
      <c r="E57" s="34" t="s">
        <v>65</v>
      </c>
      <c r="F57" s="35" t="e">
        <f t="shared" si="5"/>
        <v>#VALUE!</v>
      </c>
      <c r="G57" s="36"/>
      <c r="H57" s="35" t="e">
        <f t="shared" si="6"/>
        <v>#VALUE!</v>
      </c>
    </row>
    <row r="58" spans="1:8" ht="15" thickBot="1">
      <c r="A58" s="30">
        <v>15</v>
      </c>
      <c r="B58" s="31" t="s">
        <v>65</v>
      </c>
      <c r="C58" s="32" t="s">
        <v>65</v>
      </c>
      <c r="D58" s="33" t="e">
        <f t="shared" si="7"/>
        <v>#VALUE!</v>
      </c>
      <c r="E58" s="34" t="s">
        <v>65</v>
      </c>
      <c r="F58" s="35" t="e">
        <f t="shared" si="5"/>
        <v>#VALUE!</v>
      </c>
      <c r="G58" s="36"/>
      <c r="H58" s="35" t="e">
        <f t="shared" si="6"/>
        <v>#VALUE!</v>
      </c>
    </row>
    <row r="59" spans="1:8" ht="15" thickBot="1">
      <c r="A59" s="30">
        <v>16</v>
      </c>
      <c r="B59" s="31" t="s">
        <v>65</v>
      </c>
      <c r="C59" s="32" t="s">
        <v>65</v>
      </c>
      <c r="D59" s="33" t="e">
        <f t="shared" si="7"/>
        <v>#VALUE!</v>
      </c>
      <c r="E59" s="34" t="s">
        <v>65</v>
      </c>
      <c r="F59" s="35" t="e">
        <f t="shared" si="5"/>
        <v>#VALUE!</v>
      </c>
      <c r="G59" s="36"/>
      <c r="H59" s="35" t="e">
        <f t="shared" si="6"/>
        <v>#VALUE!</v>
      </c>
    </row>
    <row r="60" spans="1:8" ht="15" thickBot="1">
      <c r="A60" s="30">
        <v>17</v>
      </c>
      <c r="B60" s="31" t="s">
        <v>65</v>
      </c>
      <c r="C60" s="32" t="s">
        <v>65</v>
      </c>
      <c r="D60" s="33" t="e">
        <f t="shared" si="7"/>
        <v>#VALUE!</v>
      </c>
      <c r="E60" s="34" t="s">
        <v>65</v>
      </c>
      <c r="F60" s="35" t="e">
        <f t="shared" si="5"/>
        <v>#VALUE!</v>
      </c>
      <c r="G60" s="36"/>
      <c r="H60" s="35" t="e">
        <f t="shared" si="6"/>
        <v>#VALUE!</v>
      </c>
    </row>
    <row r="61" spans="1:8" ht="15" thickBot="1">
      <c r="A61" s="30">
        <v>18</v>
      </c>
      <c r="B61" s="31" t="s">
        <v>65</v>
      </c>
      <c r="C61" s="32" t="s">
        <v>65</v>
      </c>
      <c r="D61" s="33" t="e">
        <f t="shared" si="7"/>
        <v>#VALUE!</v>
      </c>
      <c r="E61" s="34" t="s">
        <v>65</v>
      </c>
      <c r="F61" s="35" t="e">
        <f t="shared" si="5"/>
        <v>#VALUE!</v>
      </c>
      <c r="G61" s="36"/>
      <c r="H61" s="35" t="e">
        <f t="shared" si="6"/>
        <v>#VALUE!</v>
      </c>
    </row>
    <row r="62" spans="1:8" ht="15" thickBot="1">
      <c r="A62" s="30">
        <v>19</v>
      </c>
      <c r="B62" s="31" t="s">
        <v>65</v>
      </c>
      <c r="C62" s="32" t="s">
        <v>65</v>
      </c>
      <c r="D62" s="33" t="e">
        <f t="shared" si="7"/>
        <v>#VALUE!</v>
      </c>
      <c r="E62" s="34" t="s">
        <v>65</v>
      </c>
      <c r="F62" s="35" t="e">
        <f t="shared" si="5"/>
        <v>#VALUE!</v>
      </c>
      <c r="G62" s="36"/>
      <c r="H62" s="35" t="e">
        <f t="shared" si="6"/>
        <v>#VALUE!</v>
      </c>
    </row>
    <row r="63" spans="1:8" ht="15" thickBot="1">
      <c r="A63" s="30">
        <v>20</v>
      </c>
      <c r="B63" s="31"/>
      <c r="C63" s="32"/>
      <c r="D63" s="33" t="e">
        <f>C63-C62</f>
        <v>#VALUE!</v>
      </c>
      <c r="E63" s="34"/>
      <c r="F63" s="35" t="e">
        <f t="shared" si="5"/>
        <v>#VALUE!</v>
      </c>
      <c r="G63" s="36"/>
      <c r="H63" s="35" t="e">
        <f t="shared" si="6"/>
        <v>#VALUE!</v>
      </c>
    </row>
    <row r="64" spans="1:8">
      <c r="A64" s="30" t="s">
        <v>87</v>
      </c>
      <c r="B64" s="37" t="s">
        <v>65</v>
      </c>
      <c r="C64" s="38" t="s">
        <v>65</v>
      </c>
      <c r="D64" s="33" t="e">
        <f>SUM(D44:D63)</f>
        <v>#VALUE!</v>
      </c>
      <c r="E64" s="39" t="e">
        <f>AVERAGE(E44:E62)</f>
        <v>#DIV/0!</v>
      </c>
      <c r="F64" s="35" t="e">
        <f>AVERAGE(F44:F62)</f>
        <v>#VALUE!</v>
      </c>
      <c r="G64" s="40" t="e">
        <f>AVERAGE(G44:G63)</f>
        <v>#DIV/0!</v>
      </c>
      <c r="H64" s="35" t="e">
        <f>AVERAGE(H45:H63)</f>
        <v>#DIV/0!</v>
      </c>
    </row>
  </sheetData>
  <pageMargins left="0.7" right="0.7" top="0.75" bottom="0.75" header="0.3" footer="0.3"/>
  <pageSetup paperSize="9" orientation="portrait" r:id="rId1"/>
  <headerFooter>
    <oddHeader>&amp;C4. Vandforbrug</oddHeader>
    <oddFooter>Side &amp;P af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3214-058C-4468-BACB-9F6ED888018E}">
  <sheetPr>
    <tabColor rgb="FF0070C0"/>
  </sheetPr>
  <dimension ref="A1:F64"/>
  <sheetViews>
    <sheetView workbookViewId="0">
      <selection activeCell="A3" sqref="A3"/>
    </sheetView>
  </sheetViews>
  <sheetFormatPr defaultRowHeight="14.4"/>
  <cols>
    <col min="1" max="1" width="13.88671875" customWidth="1"/>
    <col min="2" max="2" width="26.33203125" customWidth="1"/>
    <col min="3" max="3" width="11.44140625" customWidth="1"/>
    <col min="4" max="4" width="36.88671875" customWidth="1"/>
  </cols>
  <sheetData>
    <row r="1" spans="1:4" s="128" customFormat="1" ht="17.399999999999999">
      <c r="A1" s="81" t="s">
        <v>740</v>
      </c>
      <c r="B1" s="128" t="s">
        <v>461</v>
      </c>
    </row>
    <row r="2" spans="1:4" ht="15" thickBot="1">
      <c r="A2" s="95"/>
    </row>
    <row r="3" spans="1:4" s="127" customFormat="1" ht="26.1" customHeight="1" thickBot="1">
      <c r="A3" s="124" t="s">
        <v>741</v>
      </c>
      <c r="B3" s="125" t="s">
        <v>65</v>
      </c>
      <c r="C3" s="126" t="s">
        <v>66</v>
      </c>
      <c r="D3" s="125" t="s">
        <v>65</v>
      </c>
    </row>
    <row r="4" spans="1:4" ht="15.6">
      <c r="A4" s="110"/>
    </row>
    <row r="5" spans="1:4">
      <c r="A5" s="111"/>
    </row>
    <row r="6" spans="1:4" ht="24.6">
      <c r="B6" s="112" t="s">
        <v>462</v>
      </c>
    </row>
    <row r="7" spans="1:4">
      <c r="B7" s="95"/>
    </row>
    <row r="8" spans="1:4">
      <c r="B8" s="89" t="s">
        <v>730</v>
      </c>
    </row>
    <row r="9" spans="1:4">
      <c r="B9" s="111"/>
    </row>
    <row r="10" spans="1:4">
      <c r="B10" s="111" t="s">
        <v>463</v>
      </c>
    </row>
    <row r="11" spans="1:4">
      <c r="B11" s="93" t="s">
        <v>464</v>
      </c>
    </row>
    <row r="12" spans="1:4">
      <c r="B12" s="93" t="s">
        <v>465</v>
      </c>
    </row>
    <row r="13" spans="1:4">
      <c r="B13" s="93" t="s">
        <v>466</v>
      </c>
    </row>
    <row r="14" spans="1:4">
      <c r="B14" s="111"/>
    </row>
    <row r="15" spans="1:4">
      <c r="B15" s="111" t="s">
        <v>467</v>
      </c>
    </row>
    <row r="16" spans="1:4">
      <c r="B16" s="93" t="s">
        <v>468</v>
      </c>
    </row>
    <row r="17" spans="2:2">
      <c r="B17" s="93" t="s">
        <v>469</v>
      </c>
    </row>
    <row r="18" spans="2:2">
      <c r="B18" s="93" t="s">
        <v>470</v>
      </c>
    </row>
    <row r="19" spans="2:2">
      <c r="B19" s="93" t="s">
        <v>471</v>
      </c>
    </row>
    <row r="20" spans="2:2">
      <c r="B20" s="111"/>
    </row>
    <row r="21" spans="2:2">
      <c r="B21" s="111" t="s">
        <v>472</v>
      </c>
    </row>
    <row r="22" spans="2:2">
      <c r="B22" s="93" t="s">
        <v>473</v>
      </c>
    </row>
    <row r="23" spans="2:2">
      <c r="B23" s="93" t="s">
        <v>474</v>
      </c>
    </row>
    <row r="24" spans="2:2">
      <c r="B24" s="113"/>
    </row>
    <row r="25" spans="2:2">
      <c r="B25" s="89" t="s">
        <v>475</v>
      </c>
    </row>
    <row r="26" spans="2:2">
      <c r="B26" s="89"/>
    </row>
    <row r="27" spans="2:2">
      <c r="B27" s="111" t="s">
        <v>476</v>
      </c>
    </row>
    <row r="28" spans="2:2">
      <c r="B28" s="93" t="s">
        <v>477</v>
      </c>
    </row>
    <row r="29" spans="2:2">
      <c r="B29" s="93" t="s">
        <v>478</v>
      </c>
    </row>
    <row r="30" spans="2:2">
      <c r="B30" s="89"/>
    </row>
    <row r="31" spans="2:2">
      <c r="B31" s="89" t="s">
        <v>479</v>
      </c>
    </row>
    <row r="32" spans="2:2">
      <c r="B32" s="89"/>
    </row>
    <row r="33" spans="1:6">
      <c r="B33" s="111" t="s">
        <v>480</v>
      </c>
    </row>
    <row r="34" spans="1:6">
      <c r="B34" s="93" t="s">
        <v>481</v>
      </c>
    </row>
    <row r="35" spans="1:6" ht="15.6">
      <c r="A35" s="110"/>
    </row>
    <row r="36" spans="1:6" ht="15.6">
      <c r="A36" s="110"/>
    </row>
    <row r="37" spans="1:6" ht="16.2">
      <c r="A37" s="88" t="s">
        <v>482</v>
      </c>
    </row>
    <row r="38" spans="1:6" ht="15.6">
      <c r="A38" s="110"/>
    </row>
    <row r="39" spans="1:6" ht="18.600000000000001" thickBot="1">
      <c r="A39" s="114"/>
      <c r="B39" s="115" t="s">
        <v>107</v>
      </c>
      <c r="C39" s="115" t="s">
        <v>108</v>
      </c>
      <c r="D39" s="116" t="s">
        <v>109</v>
      </c>
      <c r="E39" s="115" t="s">
        <v>120</v>
      </c>
      <c r="F39" s="115" t="s">
        <v>110</v>
      </c>
    </row>
    <row r="40" spans="1:6" ht="15" thickBot="1">
      <c r="A40" s="117"/>
      <c r="B40" s="118" t="s">
        <v>114</v>
      </c>
      <c r="C40" s="118" t="s">
        <v>112</v>
      </c>
      <c r="D40" s="119" t="s">
        <v>59</v>
      </c>
      <c r="E40" s="118" t="s">
        <v>118</v>
      </c>
      <c r="F40" s="118" t="s">
        <v>111</v>
      </c>
    </row>
    <row r="41" spans="1:6" ht="15" thickBot="1">
      <c r="A41" s="117"/>
      <c r="B41" s="118" t="s">
        <v>115</v>
      </c>
      <c r="C41" s="118" t="s">
        <v>112</v>
      </c>
      <c r="D41" s="119" t="s">
        <v>117</v>
      </c>
      <c r="E41" s="118"/>
      <c r="F41" s="118" t="s">
        <v>121</v>
      </c>
    </row>
    <row r="42" spans="1:6" ht="18.600000000000001" thickBot="1">
      <c r="A42" s="117"/>
      <c r="B42" s="118" t="s">
        <v>116</v>
      </c>
      <c r="C42" s="118" t="s">
        <v>113</v>
      </c>
      <c r="D42" s="119" t="s">
        <v>59</v>
      </c>
      <c r="E42" s="118" t="s">
        <v>119</v>
      </c>
      <c r="F42" s="118" t="s">
        <v>122</v>
      </c>
    </row>
    <row r="43" spans="1:6" ht="15" thickBot="1">
      <c r="A43" s="120">
        <v>1</v>
      </c>
      <c r="B43" s="121"/>
      <c r="C43" s="121" t="s">
        <v>65</v>
      </c>
      <c r="D43" s="122"/>
      <c r="E43" s="121"/>
      <c r="F43" s="121"/>
    </row>
    <row r="44" spans="1:6" ht="15" thickBot="1">
      <c r="A44" s="120">
        <v>2</v>
      </c>
      <c r="B44" s="121" t="s">
        <v>65</v>
      </c>
      <c r="C44" s="121" t="s">
        <v>65</v>
      </c>
      <c r="D44" s="122"/>
      <c r="E44" s="121"/>
      <c r="F44" s="121"/>
    </row>
    <row r="45" spans="1:6" ht="15" thickBot="1">
      <c r="A45" s="120">
        <v>3</v>
      </c>
      <c r="B45" s="121" t="s">
        <v>65</v>
      </c>
      <c r="C45" s="121" t="s">
        <v>65</v>
      </c>
      <c r="D45" s="122"/>
      <c r="E45" s="121"/>
      <c r="F45" s="121"/>
    </row>
    <row r="46" spans="1:6" ht="15" thickBot="1">
      <c r="A46" s="120">
        <v>4</v>
      </c>
      <c r="B46" s="121" t="s">
        <v>65</v>
      </c>
      <c r="C46" s="121" t="s">
        <v>65</v>
      </c>
      <c r="D46" s="122"/>
      <c r="E46" s="121"/>
      <c r="F46" s="121"/>
    </row>
    <row r="47" spans="1:6" ht="15" thickBot="1">
      <c r="A47" s="120">
        <v>5</v>
      </c>
      <c r="B47" s="121" t="s">
        <v>65</v>
      </c>
      <c r="C47" s="121" t="s">
        <v>65</v>
      </c>
      <c r="D47" s="122"/>
      <c r="E47" s="121"/>
      <c r="F47" s="121"/>
    </row>
    <row r="48" spans="1:6" ht="15" thickBot="1">
      <c r="A48" s="120">
        <v>6</v>
      </c>
      <c r="B48" s="121" t="s">
        <v>65</v>
      </c>
      <c r="C48" s="121" t="s">
        <v>65</v>
      </c>
      <c r="D48" s="122"/>
      <c r="E48" s="121"/>
      <c r="F48" s="121"/>
    </row>
    <row r="49" spans="1:6" ht="15" thickBot="1">
      <c r="A49" s="120">
        <v>7</v>
      </c>
      <c r="B49" s="121" t="s">
        <v>65</v>
      </c>
      <c r="C49" s="121" t="s">
        <v>65</v>
      </c>
      <c r="D49" s="122"/>
      <c r="E49" s="121"/>
      <c r="F49" s="121"/>
    </row>
    <row r="50" spans="1:6" ht="15" thickBot="1">
      <c r="A50" s="120">
        <v>8</v>
      </c>
      <c r="B50" s="121" t="s">
        <v>65</v>
      </c>
      <c r="C50" s="121" t="s">
        <v>65</v>
      </c>
      <c r="D50" s="122"/>
      <c r="E50" s="121"/>
      <c r="F50" s="121"/>
    </row>
    <row r="51" spans="1:6" ht="15" thickBot="1">
      <c r="A51" s="120">
        <v>9</v>
      </c>
      <c r="B51" s="121" t="s">
        <v>65</v>
      </c>
      <c r="C51" s="121" t="s">
        <v>65</v>
      </c>
      <c r="D51" s="122"/>
      <c r="E51" s="121"/>
      <c r="F51" s="121"/>
    </row>
    <row r="52" spans="1:6" ht="15" thickBot="1">
      <c r="A52" s="120">
        <v>10</v>
      </c>
      <c r="B52" s="121" t="s">
        <v>65</v>
      </c>
      <c r="C52" s="121" t="s">
        <v>65</v>
      </c>
      <c r="D52" s="122"/>
      <c r="E52" s="121"/>
      <c r="F52" s="121"/>
    </row>
    <row r="53" spans="1:6" ht="15" thickBot="1">
      <c r="A53" s="120">
        <v>11</v>
      </c>
      <c r="B53" s="121" t="s">
        <v>65</v>
      </c>
      <c r="C53" s="121" t="s">
        <v>65</v>
      </c>
      <c r="D53" s="122"/>
      <c r="E53" s="121"/>
      <c r="F53" s="121"/>
    </row>
    <row r="54" spans="1:6" ht="15" thickBot="1">
      <c r="A54" s="120">
        <v>12</v>
      </c>
      <c r="B54" s="121" t="s">
        <v>65</v>
      </c>
      <c r="C54" s="121" t="s">
        <v>65</v>
      </c>
      <c r="D54" s="122"/>
      <c r="E54" s="121"/>
      <c r="F54" s="121"/>
    </row>
    <row r="55" spans="1:6" ht="15" thickBot="1">
      <c r="A55" s="120">
        <v>13</v>
      </c>
      <c r="B55" s="121" t="s">
        <v>65</v>
      </c>
      <c r="C55" s="121" t="s">
        <v>65</v>
      </c>
      <c r="D55" s="122"/>
      <c r="E55" s="121"/>
      <c r="F55" s="121"/>
    </row>
    <row r="56" spans="1:6" ht="15" thickBot="1">
      <c r="A56" s="120">
        <v>14</v>
      </c>
      <c r="B56" s="121" t="s">
        <v>65</v>
      </c>
      <c r="C56" s="121" t="s">
        <v>65</v>
      </c>
      <c r="D56" s="122"/>
      <c r="E56" s="121"/>
      <c r="F56" s="121"/>
    </row>
    <row r="57" spans="1:6" ht="15" thickBot="1">
      <c r="A57" s="120">
        <v>15</v>
      </c>
      <c r="B57" s="121" t="s">
        <v>65</v>
      </c>
      <c r="C57" s="121" t="s">
        <v>65</v>
      </c>
      <c r="D57" s="122"/>
      <c r="E57" s="121"/>
      <c r="F57" s="121"/>
    </row>
    <row r="58" spans="1:6" ht="15" thickBot="1">
      <c r="A58" s="120">
        <v>16</v>
      </c>
      <c r="B58" s="121" t="s">
        <v>65</v>
      </c>
      <c r="C58" s="121" t="s">
        <v>65</v>
      </c>
      <c r="D58" s="122"/>
      <c r="E58" s="121"/>
      <c r="F58" s="121"/>
    </row>
    <row r="59" spans="1:6" ht="15" thickBot="1">
      <c r="A59" s="120">
        <v>17</v>
      </c>
      <c r="B59" s="121" t="s">
        <v>65</v>
      </c>
      <c r="C59" s="121" t="s">
        <v>65</v>
      </c>
      <c r="D59" s="122"/>
      <c r="E59" s="121"/>
      <c r="F59" s="121"/>
    </row>
    <row r="60" spans="1:6" ht="15" thickBot="1">
      <c r="A60" s="120">
        <v>18</v>
      </c>
      <c r="B60" s="121" t="s">
        <v>65</v>
      </c>
      <c r="C60" s="121" t="s">
        <v>65</v>
      </c>
      <c r="D60" s="122"/>
      <c r="E60" s="121"/>
      <c r="F60" s="121"/>
    </row>
    <row r="61" spans="1:6" ht="15" thickBot="1">
      <c r="A61" s="120">
        <v>19</v>
      </c>
      <c r="B61" s="121" t="s">
        <v>65</v>
      </c>
      <c r="C61" s="121" t="s">
        <v>65</v>
      </c>
      <c r="D61" s="122"/>
      <c r="E61" s="121"/>
      <c r="F61" s="121"/>
    </row>
    <row r="62" spans="1:6" ht="15" thickBot="1">
      <c r="A62" s="120">
        <v>20</v>
      </c>
      <c r="B62" s="121" t="s">
        <v>65</v>
      </c>
      <c r="C62" s="121" t="s">
        <v>65</v>
      </c>
      <c r="D62" s="122"/>
      <c r="E62" s="121"/>
      <c r="F62" s="121"/>
    </row>
    <row r="63" spans="1:6" ht="15.6">
      <c r="A63" s="110"/>
    </row>
    <row r="64" spans="1:6">
      <c r="A64" s="47" t="s">
        <v>483</v>
      </c>
    </row>
  </sheetData>
  <pageMargins left="0.7" right="0.7" top="0.75" bottom="0.75" header="0.3" footer="0.3"/>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9A41-60A7-49D3-B701-8C25A500E8B5}">
  <sheetPr>
    <tabColor rgb="FF0070C0"/>
  </sheetPr>
  <dimension ref="A1:B92"/>
  <sheetViews>
    <sheetView workbookViewId="0">
      <selection activeCell="A4" sqref="A4"/>
    </sheetView>
  </sheetViews>
  <sheetFormatPr defaultRowHeight="14.4"/>
  <cols>
    <col min="1" max="1" width="20.33203125" customWidth="1"/>
    <col min="2" max="2" width="79.5546875" customWidth="1"/>
  </cols>
  <sheetData>
    <row r="1" spans="1:2" ht="19.8">
      <c r="A1" s="128" t="s">
        <v>557</v>
      </c>
    </row>
    <row r="2" spans="1:2" ht="15" thickBot="1"/>
    <row r="3" spans="1:2" ht="15" thickBot="1">
      <c r="A3" s="83"/>
      <c r="B3" s="84" t="s">
        <v>0</v>
      </c>
    </row>
    <row r="4" spans="1:2" ht="15" thickBot="1">
      <c r="A4" s="85" t="s">
        <v>726</v>
      </c>
      <c r="B4" s="86" t="s">
        <v>386</v>
      </c>
    </row>
    <row r="5" spans="1:2" ht="15" thickBot="1">
      <c r="A5" s="85" t="s">
        <v>94</v>
      </c>
      <c r="B5" s="86" t="s">
        <v>386</v>
      </c>
    </row>
    <row r="6" spans="1:2" ht="15" thickBot="1">
      <c r="A6" s="85" t="s">
        <v>70</v>
      </c>
      <c r="B6" s="86" t="s">
        <v>386</v>
      </c>
    </row>
    <row r="7" spans="1:2">
      <c r="A7" s="235" t="s">
        <v>387</v>
      </c>
      <c r="B7" s="237" t="s">
        <v>484</v>
      </c>
    </row>
    <row r="8" spans="1:2" ht="33.9" customHeight="1" thickBot="1">
      <c r="A8" s="236"/>
      <c r="B8" s="238"/>
    </row>
    <row r="9" spans="1:2">
      <c r="A9" s="51"/>
    </row>
    <row r="10" spans="1:2" ht="15" thickBot="1">
      <c r="A10" s="96" t="s">
        <v>402</v>
      </c>
    </row>
    <row r="11" spans="1:2" ht="16.5" customHeight="1" thickBot="1">
      <c r="A11" s="97"/>
      <c r="B11" s="98" t="s">
        <v>403</v>
      </c>
    </row>
    <row r="12" spans="1:2" ht="15" thickBot="1">
      <c r="A12" s="99" t="s">
        <v>404</v>
      </c>
      <c r="B12" s="100" t="s">
        <v>405</v>
      </c>
    </row>
    <row r="13" spans="1:2" ht="15" thickBot="1">
      <c r="A13" s="101" t="s">
        <v>406</v>
      </c>
      <c r="B13" s="102" t="s">
        <v>65</v>
      </c>
    </row>
    <row r="14" spans="1:2" ht="15" thickBot="1">
      <c r="A14" s="101" t="s">
        <v>407</v>
      </c>
      <c r="B14" s="102" t="s">
        <v>65</v>
      </c>
    </row>
    <row r="15" spans="1:2" ht="15" thickBot="1">
      <c r="A15" s="101" t="s">
        <v>408</v>
      </c>
      <c r="B15" s="102" t="s">
        <v>65</v>
      </c>
    </row>
    <row r="16" spans="1:2" ht="15" thickBot="1">
      <c r="A16" s="101" t="s">
        <v>409</v>
      </c>
      <c r="B16" s="102" t="s">
        <v>65</v>
      </c>
    </row>
    <row r="17" spans="1:2" ht="15" thickBot="1">
      <c r="A17" s="101" t="s">
        <v>410</v>
      </c>
      <c r="B17" s="102" t="s">
        <v>65</v>
      </c>
    </row>
    <row r="18" spans="1:2" ht="15" thickBot="1">
      <c r="A18" s="101" t="s">
        <v>411</v>
      </c>
      <c r="B18" s="102" t="s">
        <v>65</v>
      </c>
    </row>
    <row r="19" spans="1:2" ht="15" thickBot="1">
      <c r="A19" s="101" t="s">
        <v>412</v>
      </c>
      <c r="B19" s="102" t="s">
        <v>65</v>
      </c>
    </row>
    <row r="20" spans="1:2" ht="29.1" customHeight="1" thickBot="1">
      <c r="A20" s="103" t="s">
        <v>413</v>
      </c>
      <c r="B20" s="104" t="s">
        <v>65</v>
      </c>
    </row>
    <row r="21" spans="1:2" ht="21.9" customHeight="1" thickBot="1">
      <c r="A21" s="103" t="s">
        <v>414</v>
      </c>
      <c r="B21" s="104" t="s">
        <v>65</v>
      </c>
    </row>
    <row r="22" spans="1:2" ht="26.1" customHeight="1" thickBot="1">
      <c r="A22" s="103" t="s">
        <v>415</v>
      </c>
      <c r="B22" s="104" t="s">
        <v>65</v>
      </c>
    </row>
    <row r="23" spans="1:2" ht="22.5" customHeight="1" thickBot="1">
      <c r="A23" s="103" t="s">
        <v>416</v>
      </c>
      <c r="B23" s="104" t="s">
        <v>65</v>
      </c>
    </row>
    <row r="24" spans="1:2" ht="18.899999999999999" customHeight="1" thickBot="1">
      <c r="A24" s="103" t="s">
        <v>417</v>
      </c>
      <c r="B24" s="104" t="s">
        <v>65</v>
      </c>
    </row>
    <row r="25" spans="1:2">
      <c r="A25" s="96"/>
    </row>
    <row r="26" spans="1:2" ht="15" thickBot="1">
      <c r="A26" s="96" t="s">
        <v>418</v>
      </c>
    </row>
    <row r="27" spans="1:2" ht="15" thickBot="1">
      <c r="A27" s="97"/>
      <c r="B27" s="98"/>
    </row>
    <row r="28" spans="1:2">
      <c r="A28" s="229"/>
      <c r="B28" s="231" t="s">
        <v>65</v>
      </c>
    </row>
    <row r="29" spans="1:2" ht="15" thickBot="1">
      <c r="A29" s="230"/>
      <c r="B29" s="232"/>
    </row>
    <row r="30" spans="1:2">
      <c r="A30" s="229"/>
      <c r="B30" s="231" t="s">
        <v>65</v>
      </c>
    </row>
    <row r="31" spans="1:2" ht="15" thickBot="1">
      <c r="A31" s="230"/>
      <c r="B31" s="232"/>
    </row>
    <row r="32" spans="1:2">
      <c r="A32" s="229"/>
      <c r="B32" s="231" t="s">
        <v>65</v>
      </c>
    </row>
    <row r="33" spans="1:2" ht="15" thickBot="1">
      <c r="A33" s="230"/>
      <c r="B33" s="232"/>
    </row>
    <row r="34" spans="1:2">
      <c r="A34" s="229"/>
      <c r="B34" s="231" t="s">
        <v>65</v>
      </c>
    </row>
    <row r="35" spans="1:2" ht="15" thickBot="1">
      <c r="A35" s="230"/>
      <c r="B35" s="232"/>
    </row>
    <row r="36" spans="1:2">
      <c r="A36" s="229"/>
      <c r="B36" s="231" t="s">
        <v>65</v>
      </c>
    </row>
    <row r="37" spans="1:2" ht="15" thickBot="1">
      <c r="A37" s="233"/>
      <c r="B37" s="234"/>
    </row>
    <row r="38" spans="1:2">
      <c r="A38" s="96"/>
    </row>
    <row r="39" spans="1:2">
      <c r="B39" s="108" t="s">
        <v>460</v>
      </c>
    </row>
    <row r="41" spans="1:2">
      <c r="B41" s="105" t="s">
        <v>419</v>
      </c>
    </row>
    <row r="42" spans="1:2">
      <c r="B42" s="109" t="s">
        <v>420</v>
      </c>
    </row>
    <row r="43" spans="1:2">
      <c r="B43" s="109" t="s">
        <v>421</v>
      </c>
    </row>
    <row r="44" spans="1:2" ht="24">
      <c r="B44" s="109" t="s">
        <v>459</v>
      </c>
    </row>
    <row r="45" spans="1:2">
      <c r="B45" s="109" t="s">
        <v>422</v>
      </c>
    </row>
    <row r="46" spans="1:2">
      <c r="B46" s="109" t="s">
        <v>423</v>
      </c>
    </row>
    <row r="47" spans="1:2">
      <c r="B47" s="105"/>
    </row>
    <row r="48" spans="1:2">
      <c r="B48" s="105" t="s">
        <v>424</v>
      </c>
    </row>
    <row r="49" spans="2:2">
      <c r="B49" s="109" t="s">
        <v>425</v>
      </c>
    </row>
    <row r="50" spans="2:2" ht="34.799999999999997">
      <c r="B50" s="109" t="s">
        <v>452</v>
      </c>
    </row>
    <row r="51" spans="2:2" ht="23.4">
      <c r="B51" s="109" t="s">
        <v>426</v>
      </c>
    </row>
    <row r="52" spans="2:2">
      <c r="B52" s="109" t="s">
        <v>427</v>
      </c>
    </row>
    <row r="53" spans="2:2">
      <c r="B53" s="105"/>
    </row>
    <row r="54" spans="2:2">
      <c r="B54" s="105" t="s">
        <v>428</v>
      </c>
    </row>
    <row r="55" spans="2:2" ht="24">
      <c r="B55" s="109" t="s">
        <v>454</v>
      </c>
    </row>
    <row r="56" spans="2:2" ht="24">
      <c r="B56" s="109" t="s">
        <v>455</v>
      </c>
    </row>
    <row r="57" spans="2:2" ht="24">
      <c r="B57" s="109" t="s">
        <v>456</v>
      </c>
    </row>
    <row r="58" spans="2:2" ht="34.799999999999997">
      <c r="B58" s="109" t="s">
        <v>457</v>
      </c>
    </row>
    <row r="59" spans="2:2" ht="24">
      <c r="B59" s="109" t="s">
        <v>458</v>
      </c>
    </row>
    <row r="60" spans="2:2" ht="23.4">
      <c r="B60" s="109" t="s">
        <v>453</v>
      </c>
    </row>
    <row r="61" spans="2:2">
      <c r="B61" s="105"/>
    </row>
    <row r="62" spans="2:2">
      <c r="B62" s="105" t="s">
        <v>429</v>
      </c>
    </row>
    <row r="63" spans="2:2">
      <c r="B63" s="106" t="s">
        <v>430</v>
      </c>
    </row>
    <row r="64" spans="2:2">
      <c r="B64" s="106" t="s">
        <v>431</v>
      </c>
    </row>
    <row r="65" spans="2:2">
      <c r="B65" s="106" t="s">
        <v>432</v>
      </c>
    </row>
    <row r="66" spans="2:2">
      <c r="B66" s="106" t="s">
        <v>433</v>
      </c>
    </row>
    <row r="67" spans="2:2">
      <c r="B67" s="106" t="s">
        <v>434</v>
      </c>
    </row>
    <row r="68" spans="2:2">
      <c r="B68" s="106" t="s">
        <v>435</v>
      </c>
    </row>
    <row r="69" spans="2:2">
      <c r="B69" s="107"/>
    </row>
    <row r="70" spans="2:2">
      <c r="B70" s="105" t="s">
        <v>436</v>
      </c>
    </row>
    <row r="71" spans="2:2">
      <c r="B71" s="106" t="s">
        <v>437</v>
      </c>
    </row>
    <row r="72" spans="2:2">
      <c r="B72" s="106" t="s">
        <v>438</v>
      </c>
    </row>
    <row r="73" spans="2:2">
      <c r="B73" s="105"/>
    </row>
    <row r="74" spans="2:2">
      <c r="B74" s="105" t="s">
        <v>439</v>
      </c>
    </row>
    <row r="75" spans="2:2">
      <c r="B75" s="106" t="s">
        <v>438</v>
      </c>
    </row>
    <row r="76" spans="2:2">
      <c r="B76" s="106" t="s">
        <v>440</v>
      </c>
    </row>
    <row r="77" spans="2:2">
      <c r="B77" s="105"/>
    </row>
    <row r="78" spans="2:2">
      <c r="B78" s="105" t="s">
        <v>441</v>
      </c>
    </row>
    <row r="79" spans="2:2">
      <c r="B79" s="106" t="s">
        <v>438</v>
      </c>
    </row>
    <row r="80" spans="2:2">
      <c r="B80" s="106" t="s">
        <v>442</v>
      </c>
    </row>
    <row r="81" spans="1:2">
      <c r="B81" s="105"/>
    </row>
    <row r="82" spans="1:2">
      <c r="B82" s="105" t="s">
        <v>443</v>
      </c>
    </row>
    <row r="83" spans="1:2">
      <c r="B83" s="106" t="s">
        <v>444</v>
      </c>
    </row>
    <row r="84" spans="1:2">
      <c r="B84" s="106" t="s">
        <v>445</v>
      </c>
    </row>
    <row r="85" spans="1:2">
      <c r="B85" s="105"/>
    </row>
    <row r="86" spans="1:2">
      <c r="B86" s="105" t="s">
        <v>446</v>
      </c>
    </row>
    <row r="87" spans="1:2">
      <c r="B87" s="106" t="s">
        <v>447</v>
      </c>
    </row>
    <row r="88" spans="1:2">
      <c r="B88" s="106" t="s">
        <v>448</v>
      </c>
    </row>
    <row r="89" spans="1:2">
      <c r="B89" s="106" t="s">
        <v>449</v>
      </c>
    </row>
    <row r="90" spans="1:2">
      <c r="B90" s="106" t="s">
        <v>450</v>
      </c>
    </row>
    <row r="91" spans="1:2">
      <c r="B91" s="106" t="s">
        <v>451</v>
      </c>
    </row>
    <row r="92" spans="1:2" ht="16.2">
      <c r="A92" s="88"/>
    </row>
  </sheetData>
  <mergeCells count="12">
    <mergeCell ref="A7:A8"/>
    <mergeCell ref="B7:B8"/>
    <mergeCell ref="A28:A29"/>
    <mergeCell ref="B28:B29"/>
    <mergeCell ref="A30:A31"/>
    <mergeCell ref="B30:B31"/>
    <mergeCell ref="A32:A33"/>
    <mergeCell ref="B32:B33"/>
    <mergeCell ref="A34:A35"/>
    <mergeCell ref="B34:B35"/>
    <mergeCell ref="A36:A37"/>
    <mergeCell ref="B36:B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6"/>
  <sheetViews>
    <sheetView view="pageLayout" zoomScaleNormal="100" workbookViewId="0">
      <selection activeCell="D4" sqref="D4"/>
    </sheetView>
  </sheetViews>
  <sheetFormatPr defaultRowHeight="14.4"/>
  <cols>
    <col min="2" max="2" width="11.88671875" customWidth="1"/>
    <col min="3" max="3" width="15.88671875" customWidth="1"/>
    <col min="4" max="4" width="15.44140625" customWidth="1"/>
    <col min="5" max="5" width="11" customWidth="1"/>
  </cols>
  <sheetData>
    <row r="1" spans="1:6" ht="17.399999999999999">
      <c r="A1" s="128" t="s">
        <v>738</v>
      </c>
    </row>
    <row r="3" spans="1:6">
      <c r="A3" s="12" t="s">
        <v>88</v>
      </c>
      <c r="B3" s="7" t="s">
        <v>92</v>
      </c>
      <c r="C3" s="42">
        <v>40909</v>
      </c>
      <c r="D3" s="6"/>
      <c r="E3" s="41"/>
      <c r="F3" s="6"/>
    </row>
    <row r="4" spans="1:6" ht="18">
      <c r="A4" s="133"/>
      <c r="B4" s="133" t="s">
        <v>70</v>
      </c>
      <c r="C4" s="133" t="s">
        <v>89</v>
      </c>
      <c r="D4" s="133" t="s">
        <v>90</v>
      </c>
      <c r="E4" s="133" t="s">
        <v>73</v>
      </c>
      <c r="F4" s="133" t="s">
        <v>91</v>
      </c>
    </row>
    <row r="5" spans="1:6">
      <c r="A5" s="13">
        <v>0</v>
      </c>
      <c r="B5" s="14">
        <v>40909</v>
      </c>
      <c r="C5" s="15">
        <v>12000</v>
      </c>
      <c r="D5" s="15">
        <v>155000</v>
      </c>
      <c r="E5" s="15">
        <v>30</v>
      </c>
      <c r="F5" s="43">
        <f>C5/D5</f>
        <v>7.7419354838709681E-2</v>
      </c>
    </row>
    <row r="6" spans="1:6">
      <c r="A6" s="13">
        <v>0</v>
      </c>
      <c r="B6" s="14">
        <v>40969</v>
      </c>
      <c r="C6" s="15">
        <v>15000</v>
      </c>
      <c r="D6" s="15">
        <v>300000</v>
      </c>
      <c r="E6" s="15">
        <f>B6-B5</f>
        <v>60</v>
      </c>
      <c r="F6" s="43">
        <f>C6/D6</f>
        <v>0.05</v>
      </c>
    </row>
    <row r="7" spans="1:6">
      <c r="A7" s="17">
        <v>1</v>
      </c>
      <c r="B7" s="49"/>
      <c r="C7" s="48"/>
      <c r="D7" s="131"/>
      <c r="E7" s="129">
        <f>B7-C3</f>
        <v>-40909</v>
      </c>
      <c r="F7" s="130" t="e">
        <f>C7/D7</f>
        <v>#DIV/0!</v>
      </c>
    </row>
    <row r="8" spans="1:6">
      <c r="A8" s="17">
        <v>2</v>
      </c>
      <c r="B8" s="49"/>
      <c r="C8" s="48"/>
      <c r="D8" s="131"/>
      <c r="E8" s="129">
        <f>B8-B7</f>
        <v>0</v>
      </c>
      <c r="F8" s="130" t="e">
        <f t="shared" ref="F8:F25" si="0">C8/D8</f>
        <v>#DIV/0!</v>
      </c>
    </row>
    <row r="9" spans="1:6">
      <c r="A9" s="17">
        <v>3</v>
      </c>
      <c r="B9" s="49" t="s">
        <v>65</v>
      </c>
      <c r="C9" s="48" t="s">
        <v>65</v>
      </c>
      <c r="D9" s="131"/>
      <c r="E9" s="129" t="e">
        <f t="shared" ref="E9:E25" si="1">B9-B8</f>
        <v>#VALUE!</v>
      </c>
      <c r="F9" s="130" t="e">
        <f t="shared" si="0"/>
        <v>#VALUE!</v>
      </c>
    </row>
    <row r="10" spans="1:6">
      <c r="A10" s="17">
        <v>4</v>
      </c>
      <c r="B10" s="49" t="s">
        <v>65</v>
      </c>
      <c r="C10" s="48" t="s">
        <v>65</v>
      </c>
      <c r="D10" s="131"/>
      <c r="E10" s="129" t="e">
        <f t="shared" si="1"/>
        <v>#VALUE!</v>
      </c>
      <c r="F10" s="130" t="e">
        <f t="shared" si="0"/>
        <v>#VALUE!</v>
      </c>
    </row>
    <row r="11" spans="1:6">
      <c r="A11" s="17">
        <v>5</v>
      </c>
      <c r="B11" s="49" t="s">
        <v>65</v>
      </c>
      <c r="C11" s="48" t="s">
        <v>65</v>
      </c>
      <c r="D11" s="131"/>
      <c r="E11" s="129" t="e">
        <f t="shared" si="1"/>
        <v>#VALUE!</v>
      </c>
      <c r="F11" s="130" t="e">
        <f t="shared" si="0"/>
        <v>#VALUE!</v>
      </c>
    </row>
    <row r="12" spans="1:6">
      <c r="A12" s="17">
        <v>6</v>
      </c>
      <c r="B12" s="49" t="s">
        <v>65</v>
      </c>
      <c r="C12" s="48" t="s">
        <v>65</v>
      </c>
      <c r="D12" s="131"/>
      <c r="E12" s="129" t="e">
        <f t="shared" si="1"/>
        <v>#VALUE!</v>
      </c>
      <c r="F12" s="130" t="e">
        <f t="shared" si="0"/>
        <v>#VALUE!</v>
      </c>
    </row>
    <row r="13" spans="1:6">
      <c r="A13" s="17">
        <v>7</v>
      </c>
      <c r="B13" s="49" t="s">
        <v>65</v>
      </c>
      <c r="C13" s="48" t="s">
        <v>65</v>
      </c>
      <c r="D13" s="131"/>
      <c r="E13" s="129" t="e">
        <f t="shared" si="1"/>
        <v>#VALUE!</v>
      </c>
      <c r="F13" s="130" t="e">
        <f t="shared" si="0"/>
        <v>#VALUE!</v>
      </c>
    </row>
    <row r="14" spans="1:6">
      <c r="A14" s="17">
        <v>8</v>
      </c>
      <c r="B14" s="49" t="s">
        <v>65</v>
      </c>
      <c r="C14" s="48" t="s">
        <v>65</v>
      </c>
      <c r="D14" s="131"/>
      <c r="E14" s="129" t="e">
        <f t="shared" si="1"/>
        <v>#VALUE!</v>
      </c>
      <c r="F14" s="130" t="e">
        <f t="shared" si="0"/>
        <v>#VALUE!</v>
      </c>
    </row>
    <row r="15" spans="1:6">
      <c r="A15" s="17">
        <v>9</v>
      </c>
      <c r="B15" s="49" t="s">
        <v>65</v>
      </c>
      <c r="C15" s="48" t="s">
        <v>65</v>
      </c>
      <c r="D15" s="131"/>
      <c r="E15" s="129" t="e">
        <f t="shared" si="1"/>
        <v>#VALUE!</v>
      </c>
      <c r="F15" s="130" t="e">
        <f t="shared" si="0"/>
        <v>#VALUE!</v>
      </c>
    </row>
    <row r="16" spans="1:6">
      <c r="A16" s="17">
        <v>10</v>
      </c>
      <c r="B16" s="49" t="s">
        <v>65</v>
      </c>
      <c r="C16" s="48" t="s">
        <v>65</v>
      </c>
      <c r="D16" s="131"/>
      <c r="E16" s="129" t="e">
        <f t="shared" si="1"/>
        <v>#VALUE!</v>
      </c>
      <c r="F16" s="130" t="e">
        <f t="shared" si="0"/>
        <v>#VALUE!</v>
      </c>
    </row>
    <row r="17" spans="1:6">
      <c r="A17" s="17">
        <v>11</v>
      </c>
      <c r="B17" s="49" t="s">
        <v>65</v>
      </c>
      <c r="C17" s="48" t="s">
        <v>65</v>
      </c>
      <c r="D17" s="131"/>
      <c r="E17" s="129" t="e">
        <f t="shared" si="1"/>
        <v>#VALUE!</v>
      </c>
      <c r="F17" s="130" t="e">
        <f t="shared" si="0"/>
        <v>#VALUE!</v>
      </c>
    </row>
    <row r="18" spans="1:6">
      <c r="A18" s="17">
        <v>13</v>
      </c>
      <c r="B18" s="49" t="s">
        <v>65</v>
      </c>
      <c r="C18" s="48" t="s">
        <v>65</v>
      </c>
      <c r="D18" s="131"/>
      <c r="E18" s="129" t="e">
        <f t="shared" si="1"/>
        <v>#VALUE!</v>
      </c>
      <c r="F18" s="130" t="e">
        <f t="shared" si="0"/>
        <v>#VALUE!</v>
      </c>
    </row>
    <row r="19" spans="1:6">
      <c r="A19" s="17">
        <v>14</v>
      </c>
      <c r="B19" s="49" t="s">
        <v>65</v>
      </c>
      <c r="C19" s="48" t="s">
        <v>65</v>
      </c>
      <c r="D19" s="131"/>
      <c r="E19" s="129" t="e">
        <f t="shared" si="1"/>
        <v>#VALUE!</v>
      </c>
      <c r="F19" s="130" t="e">
        <f t="shared" si="0"/>
        <v>#VALUE!</v>
      </c>
    </row>
    <row r="20" spans="1:6">
      <c r="A20" s="17">
        <v>15</v>
      </c>
      <c r="B20" s="49" t="s">
        <v>65</v>
      </c>
      <c r="C20" s="48" t="s">
        <v>65</v>
      </c>
      <c r="D20" s="131"/>
      <c r="E20" s="129" t="e">
        <f t="shared" si="1"/>
        <v>#VALUE!</v>
      </c>
      <c r="F20" s="130" t="e">
        <f t="shared" si="0"/>
        <v>#VALUE!</v>
      </c>
    </row>
    <row r="21" spans="1:6">
      <c r="A21" s="17">
        <v>16</v>
      </c>
      <c r="B21" s="49" t="s">
        <v>65</v>
      </c>
      <c r="C21" s="48" t="s">
        <v>65</v>
      </c>
      <c r="D21" s="131"/>
      <c r="E21" s="129" t="e">
        <f t="shared" si="1"/>
        <v>#VALUE!</v>
      </c>
      <c r="F21" s="130" t="e">
        <f t="shared" si="0"/>
        <v>#VALUE!</v>
      </c>
    </row>
    <row r="22" spans="1:6">
      <c r="A22" s="17">
        <v>17</v>
      </c>
      <c r="B22" s="49" t="s">
        <v>65</v>
      </c>
      <c r="C22" s="48" t="s">
        <v>65</v>
      </c>
      <c r="D22" s="131"/>
      <c r="E22" s="129" t="e">
        <f t="shared" si="1"/>
        <v>#VALUE!</v>
      </c>
      <c r="F22" s="130" t="e">
        <f t="shared" si="0"/>
        <v>#VALUE!</v>
      </c>
    </row>
    <row r="23" spans="1:6">
      <c r="A23" s="17">
        <v>18</v>
      </c>
      <c r="B23" s="49" t="s">
        <v>65</v>
      </c>
      <c r="C23" s="48" t="s">
        <v>65</v>
      </c>
      <c r="D23" s="131"/>
      <c r="E23" s="129" t="e">
        <f t="shared" si="1"/>
        <v>#VALUE!</v>
      </c>
      <c r="F23" s="130" t="e">
        <f t="shared" si="0"/>
        <v>#VALUE!</v>
      </c>
    </row>
    <row r="24" spans="1:6">
      <c r="A24" s="17">
        <v>19</v>
      </c>
      <c r="B24" s="49" t="s">
        <v>65</v>
      </c>
      <c r="C24" s="48" t="s">
        <v>65</v>
      </c>
      <c r="D24" s="131"/>
      <c r="E24" s="129" t="e">
        <f t="shared" si="1"/>
        <v>#VALUE!</v>
      </c>
      <c r="F24" s="130" t="e">
        <f t="shared" si="0"/>
        <v>#VALUE!</v>
      </c>
    </row>
    <row r="25" spans="1:6">
      <c r="A25" s="17">
        <v>20</v>
      </c>
      <c r="B25" s="49" t="s">
        <v>65</v>
      </c>
      <c r="C25" s="48" t="s">
        <v>65</v>
      </c>
      <c r="D25" s="131"/>
      <c r="E25" s="129" t="e">
        <f t="shared" si="1"/>
        <v>#VALUE!</v>
      </c>
      <c r="F25" s="130" t="e">
        <f t="shared" si="0"/>
        <v>#VALUE!</v>
      </c>
    </row>
    <row r="26" spans="1:6">
      <c r="A26" s="17"/>
      <c r="B26" s="49"/>
      <c r="C26" s="48"/>
      <c r="D26" s="131"/>
      <c r="E26" s="129"/>
      <c r="F26" s="129"/>
    </row>
  </sheetData>
  <pageMargins left="0.7" right="0.7" top="0.75" bottom="0.75" header="0.3" footer="0.3"/>
  <pageSetup paperSize="9" orientation="portrait" r:id="rId1"/>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A. Virksomhedsdata</vt:lpstr>
      <vt:lpstr>B. Kriterier</vt:lpstr>
      <vt:lpstr>C. Ansøgning</vt:lpstr>
      <vt:lpstr>D. Introduktion</vt:lpstr>
      <vt:lpstr>1.2 Miljøprocedure</vt:lpstr>
      <vt:lpstr>4.Vandforbrug</vt:lpstr>
      <vt:lpstr>5.6 Rengøring</vt:lpstr>
      <vt:lpstr>6.1 Affaldsplan</vt:lpstr>
      <vt:lpstr>8.1 Økologiprocent</vt:lpstr>
      <vt:lpstr>8.13 Madspildsprocedure</vt:lpstr>
      <vt:lpstr>9.2 Samarbejdsaftale</vt:lpstr>
      <vt:lpstr>12.1 Grøn indkøbspolitik </vt:lpstr>
      <vt:lpstr>Ark2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2015-10-23T13:18:11Z</cp:lastPrinted>
  <dcterms:created xsi:type="dcterms:W3CDTF">2011-09-26T07:33:02Z</dcterms:created>
  <dcterms:modified xsi:type="dcterms:W3CDTF">2022-05-04T19:36:22Z</dcterms:modified>
</cp:coreProperties>
</file>