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L:\Politik og Konkurrencer\3. Green Key\3.2.1. År\2023\Green Tourism Organization\"/>
    </mc:Choice>
  </mc:AlternateContent>
  <xr:revisionPtr revIDLastSave="0" documentId="13_ncr:1_{CCC086FE-0CDA-4D5A-9326-7F9540AFED6A}" xr6:coauthVersionLast="47" xr6:coauthVersionMax="47" xr10:uidLastSave="{00000000-0000-0000-0000-000000000000}"/>
  <bookViews>
    <workbookView xWindow="-108" yWindow="-108" windowWidth="23256" windowHeight="12576" tabRatio="762" activeTab="1" xr2:uid="{00000000-000D-0000-FFFF-FFFF00000000}"/>
  </bookViews>
  <sheets>
    <sheet name="A. Virksomhedsdata" sheetId="1" r:id="rId1"/>
    <sheet name="B, Kriterier + Ansøgning" sheetId="11" r:id="rId2"/>
    <sheet name="C. Introduktion" sheetId="8" r:id="rId3"/>
    <sheet name="1.2 Miljøprocedure" sheetId="13" r:id="rId4"/>
    <sheet name="4.Vandforbrug" sheetId="4" r:id="rId5"/>
    <sheet name="5.6 Rengøring" sheetId="16" r:id="rId6"/>
    <sheet name="6.1 Affaldsplan" sheetId="15" r:id="rId7"/>
    <sheet name="7.Energiforbrug" sheetId="20" r:id="rId8"/>
    <sheet name="8.1 Økologiprocent" sheetId="7" r:id="rId9"/>
    <sheet name="8.13 Madspildsprocedure" sheetId="14" r:id="rId10"/>
    <sheet name="18.2 Samarbejdsaftale" sheetId="18" r:id="rId11"/>
    <sheet name="12.1 Grøn indkøbspolitik " sheetId="17" r:id="rId12"/>
    <sheet name="Ark2" sheetId="19" r:id="rId13"/>
  </sheets>
  <definedNames>
    <definedName name="_xlnm._FilterDatabase" localSheetId="1" hidden="1">'B, Kriterier + Ansøgning'!$A$1:$K$175</definedName>
  </definedNames>
  <calcPr calcId="181029"/>
</workbook>
</file>

<file path=xl/calcChain.xml><?xml version="1.0" encoding="utf-8"?>
<calcChain xmlns="http://schemas.openxmlformats.org/spreadsheetml/2006/main">
  <c r="I189" i="11" l="1"/>
  <c r="J189" i="11"/>
  <c r="H189" i="11"/>
  <c r="I186" i="11"/>
  <c r="J186" i="11"/>
  <c r="H186" i="11"/>
  <c r="K174" i="11"/>
  <c r="K175" i="11"/>
  <c r="I10" i="11"/>
  <c r="I11" i="11"/>
  <c r="H11" i="11"/>
  <c r="H10" i="11"/>
  <c r="H2" i="11" s="1"/>
  <c r="H178" i="11" s="1"/>
  <c r="I172" i="11"/>
  <c r="I166" i="11" s="1"/>
  <c r="I191" i="11" s="1"/>
  <c r="H172" i="11"/>
  <c r="H166" i="11" s="1"/>
  <c r="H191" i="11" s="1"/>
  <c r="I154" i="11"/>
  <c r="I153" i="11"/>
  <c r="I152" i="11"/>
  <c r="I151" i="11"/>
  <c r="I150" i="11"/>
  <c r="I149" i="11"/>
  <c r="I155" i="11"/>
  <c r="H155" i="11"/>
  <c r="H154" i="11"/>
  <c r="H153" i="11"/>
  <c r="H152" i="11"/>
  <c r="H151" i="11"/>
  <c r="H150" i="11"/>
  <c r="H149" i="11"/>
  <c r="I113" i="11"/>
  <c r="H113" i="11"/>
  <c r="I2" i="11" l="1"/>
  <c r="I144" i="11"/>
  <c r="J144" i="11" s="1"/>
  <c r="J166" i="11"/>
  <c r="J191" i="11" s="1"/>
  <c r="H30" i="11"/>
  <c r="J2" i="11" l="1"/>
  <c r="J178" i="11" s="1"/>
  <c r="I178" i="11"/>
  <c r="I101" i="11"/>
  <c r="H101" i="11"/>
  <c r="I110" i="11"/>
  <c r="H110" i="11"/>
  <c r="I109" i="11"/>
  <c r="H109" i="11"/>
  <c r="G52" i="20" l="1"/>
  <c r="D51" i="20"/>
  <c r="F51" i="20" s="1"/>
  <c r="H51" i="20" s="1"/>
  <c r="F50" i="20"/>
  <c r="H50" i="20" s="1"/>
  <c r="D50" i="20"/>
  <c r="F49" i="20"/>
  <c r="H49" i="20" s="1"/>
  <c r="D49" i="20"/>
  <c r="F48" i="20"/>
  <c r="H48" i="20" s="1"/>
  <c r="D48" i="20"/>
  <c r="M47" i="20"/>
  <c r="N47" i="20" s="1"/>
  <c r="D47" i="20"/>
  <c r="F47" i="20" s="1"/>
  <c r="H47" i="20" s="1"/>
  <c r="F46" i="20"/>
  <c r="H46" i="20" s="1"/>
  <c r="D46" i="20"/>
  <c r="D45" i="20"/>
  <c r="F45" i="20" s="1"/>
  <c r="H45" i="20" s="1"/>
  <c r="D44" i="20"/>
  <c r="F44" i="20" s="1"/>
  <c r="H44" i="20" s="1"/>
  <c r="D43" i="20"/>
  <c r="F43" i="20" s="1"/>
  <c r="H43" i="20" s="1"/>
  <c r="F42" i="20"/>
  <c r="H42" i="20" s="1"/>
  <c r="D42" i="20"/>
  <c r="D41" i="20"/>
  <c r="F41" i="20" s="1"/>
  <c r="H41" i="20" s="1"/>
  <c r="D40" i="20"/>
  <c r="F40" i="20" s="1"/>
  <c r="H40" i="20" s="1"/>
  <c r="D39" i="20"/>
  <c r="F39" i="20" s="1"/>
  <c r="H39" i="20" s="1"/>
  <c r="F38" i="20"/>
  <c r="H38" i="20" s="1"/>
  <c r="D38" i="20"/>
  <c r="D37" i="20"/>
  <c r="F37" i="20" s="1"/>
  <c r="H37" i="20" s="1"/>
  <c r="D36" i="20"/>
  <c r="F36" i="20" s="1"/>
  <c r="H36" i="20" s="1"/>
  <c r="D35" i="20"/>
  <c r="F35" i="20" s="1"/>
  <c r="H35" i="20" s="1"/>
  <c r="D34" i="20"/>
  <c r="F34" i="20" s="1"/>
  <c r="H34" i="20" s="1"/>
  <c r="N33" i="20"/>
  <c r="D33" i="20"/>
  <c r="D52" i="20" s="1"/>
  <c r="M32" i="20"/>
  <c r="M34" i="20" s="1"/>
  <c r="F32" i="20"/>
  <c r="D32" i="20"/>
  <c r="F31" i="20"/>
  <c r="H31" i="20" s="1"/>
  <c r="H30" i="20"/>
  <c r="F30" i="20"/>
  <c r="H24" i="20"/>
  <c r="I24" i="20" s="1"/>
  <c r="G24" i="20"/>
  <c r="E24" i="20"/>
  <c r="D24" i="20"/>
  <c r="H23" i="20"/>
  <c r="I23" i="20" s="1"/>
  <c r="E23" i="20"/>
  <c r="D23" i="20"/>
  <c r="G23" i="20" s="1"/>
  <c r="E22" i="20"/>
  <c r="D22" i="20"/>
  <c r="H22" i="20" s="1"/>
  <c r="I22" i="20" s="1"/>
  <c r="E21" i="20"/>
  <c r="H21" i="20" s="1"/>
  <c r="I21" i="20" s="1"/>
  <c r="D21" i="20"/>
  <c r="H20" i="20"/>
  <c r="I20" i="20" s="1"/>
  <c r="G20" i="20"/>
  <c r="E20" i="20"/>
  <c r="D20" i="20"/>
  <c r="H19" i="20"/>
  <c r="I19" i="20" s="1"/>
  <c r="E19" i="20"/>
  <c r="D19" i="20"/>
  <c r="G19" i="20" s="1"/>
  <c r="E18" i="20"/>
  <c r="D18" i="20"/>
  <c r="H18" i="20" s="1"/>
  <c r="I18" i="20" s="1"/>
  <c r="H17" i="20"/>
  <c r="I17" i="20" s="1"/>
  <c r="G17" i="20"/>
  <c r="E17" i="20"/>
  <c r="D17" i="20"/>
  <c r="M16" i="20"/>
  <c r="E16" i="20"/>
  <c r="H16" i="20" s="1"/>
  <c r="I16" i="20" s="1"/>
  <c r="D16" i="20"/>
  <c r="N15" i="20"/>
  <c r="H15" i="20"/>
  <c r="I15" i="20" s="1"/>
  <c r="E15" i="20"/>
  <c r="D15" i="20"/>
  <c r="G15" i="20" s="1"/>
  <c r="N14" i="20"/>
  <c r="N16" i="20" s="1"/>
  <c r="N17" i="20" s="1"/>
  <c r="M14" i="20"/>
  <c r="H14" i="20"/>
  <c r="I14" i="20" s="1"/>
  <c r="G14" i="20"/>
  <c r="E14" i="20"/>
  <c r="D14" i="20"/>
  <c r="H13" i="20"/>
  <c r="I13" i="20" s="1"/>
  <c r="E13" i="20"/>
  <c r="D13" i="20"/>
  <c r="G13" i="20" s="1"/>
  <c r="E12" i="20"/>
  <c r="D12" i="20"/>
  <c r="H12" i="20" s="1"/>
  <c r="I12" i="20" s="1"/>
  <c r="E11" i="20"/>
  <c r="H11" i="20" s="1"/>
  <c r="I11" i="20" s="1"/>
  <c r="D11" i="20"/>
  <c r="H10" i="20"/>
  <c r="I10" i="20" s="1"/>
  <c r="G10" i="20"/>
  <c r="E10" i="20"/>
  <c r="D10" i="20"/>
  <c r="H9" i="20"/>
  <c r="I9" i="20" s="1"/>
  <c r="E9" i="20"/>
  <c r="D9" i="20"/>
  <c r="G9" i="20" s="1"/>
  <c r="E8" i="20"/>
  <c r="D8" i="20"/>
  <c r="H8" i="20" s="1"/>
  <c r="I8" i="20" s="1"/>
  <c r="E7" i="20"/>
  <c r="H7" i="20" s="1"/>
  <c r="I7" i="20" s="1"/>
  <c r="D7" i="20"/>
  <c r="H6" i="20"/>
  <c r="I6" i="20" s="1"/>
  <c r="G6" i="20"/>
  <c r="E6" i="20"/>
  <c r="D6" i="20"/>
  <c r="H4" i="20"/>
  <c r="I4" i="20" s="1"/>
  <c r="E4" i="20"/>
  <c r="D4" i="20"/>
  <c r="G4" i="20" s="1"/>
  <c r="I3" i="20"/>
  <c r="H3" i="20"/>
  <c r="G3" i="20"/>
  <c r="N49" i="20" l="1"/>
  <c r="N48" i="20"/>
  <c r="G7" i="20"/>
  <c r="G11" i="20"/>
  <c r="G16" i="20"/>
  <c r="G21" i="20"/>
  <c r="H32" i="20"/>
  <c r="F33" i="20"/>
  <c r="H33" i="20" s="1"/>
  <c r="H52" i="20" s="1"/>
  <c r="G8" i="20"/>
  <c r="G12" i="20"/>
  <c r="G18" i="20"/>
  <c r="G22" i="20"/>
  <c r="N32" i="20"/>
  <c r="N34" i="20" s="1"/>
  <c r="N35" i="20" s="1"/>
  <c r="F52" i="20" l="1"/>
  <c r="I29" i="11" l="1"/>
  <c r="I28" i="11"/>
  <c r="I130" i="11"/>
  <c r="I91" i="11"/>
  <c r="I73" i="11"/>
  <c r="I58" i="11"/>
  <c r="I57" i="11"/>
  <c r="I55" i="11"/>
  <c r="I43" i="11"/>
  <c r="I142" i="11"/>
  <c r="I141" i="11"/>
  <c r="H141" i="11" s="1"/>
  <c r="I132" i="11"/>
  <c r="I131" i="11"/>
  <c r="I124" i="11"/>
  <c r="I115" i="11"/>
  <c r="I114" i="11"/>
  <c r="I165" i="11"/>
  <c r="I164" i="11"/>
  <c r="I108" i="11"/>
  <c r="I94" i="11"/>
  <c r="I92" i="11"/>
  <c r="I90" i="11"/>
  <c r="I75" i="11"/>
  <c r="I56" i="11"/>
  <c r="I42" i="11"/>
  <c r="I41" i="11"/>
  <c r="I40" i="11"/>
  <c r="I27" i="11"/>
  <c r="I21" i="11"/>
  <c r="I111" i="11"/>
  <c r="I100" i="11"/>
  <c r="I95" i="11"/>
  <c r="I74" i="11"/>
  <c r="I44" i="11"/>
  <c r="I143" i="11"/>
  <c r="I112" i="11"/>
  <c r="I97" i="11"/>
  <c r="I96" i="11"/>
  <c r="I93" i="11"/>
  <c r="I89" i="11"/>
  <c r="H89" i="11" s="1"/>
  <c r="I72" i="11"/>
  <c r="I20" i="11"/>
  <c r="H143" i="11"/>
  <c r="H142" i="11"/>
  <c r="H132" i="11"/>
  <c r="H131" i="11"/>
  <c r="H130" i="11"/>
  <c r="H124" i="11"/>
  <c r="H115" i="11"/>
  <c r="H114" i="11"/>
  <c r="H165" i="11"/>
  <c r="H164" i="11"/>
  <c r="H112" i="11"/>
  <c r="H111" i="11"/>
  <c r="H108" i="11"/>
  <c r="H100" i="11"/>
  <c r="H98" i="11"/>
  <c r="H97" i="11"/>
  <c r="H96" i="11"/>
  <c r="H95" i="11"/>
  <c r="H94" i="11"/>
  <c r="H93" i="11"/>
  <c r="H92" i="11"/>
  <c r="H91" i="11"/>
  <c r="H90" i="11"/>
  <c r="H75" i="11"/>
  <c r="H74" i="11"/>
  <c r="H73" i="11"/>
  <c r="H72" i="11"/>
  <c r="H58" i="11"/>
  <c r="H57" i="11"/>
  <c r="H56" i="11"/>
  <c r="H55" i="11"/>
  <c r="H44" i="11"/>
  <c r="H43" i="11"/>
  <c r="H42" i="11"/>
  <c r="H41" i="11"/>
  <c r="H40" i="11"/>
  <c r="H29" i="11"/>
  <c r="H28" i="11"/>
  <c r="H27" i="11"/>
  <c r="H21" i="11"/>
  <c r="H20" i="11"/>
  <c r="I156" i="11" l="1"/>
  <c r="H156" i="11"/>
  <c r="H102" i="11"/>
  <c r="I102" i="11"/>
  <c r="I45" i="11"/>
  <c r="H45" i="11"/>
  <c r="H190" i="11" l="1"/>
  <c r="I190" i="11"/>
  <c r="J156" i="11"/>
  <c r="H22" i="11"/>
  <c r="I22" i="11"/>
  <c r="D87" i="11"/>
  <c r="B188" i="11" l="1"/>
  <c r="C188" i="11"/>
  <c r="D188" i="11"/>
  <c r="F188" i="11"/>
  <c r="G188" i="11"/>
  <c r="A188" i="11"/>
  <c r="B187" i="11"/>
  <c r="C187" i="11"/>
  <c r="D187" i="11"/>
  <c r="F187" i="11"/>
  <c r="G187" i="11"/>
  <c r="A187" i="11"/>
  <c r="B186" i="11"/>
  <c r="C186" i="11"/>
  <c r="D186" i="11"/>
  <c r="F186" i="11"/>
  <c r="G186" i="11"/>
  <c r="A186" i="11"/>
  <c r="B185" i="11"/>
  <c r="C185" i="11"/>
  <c r="D185" i="11"/>
  <c r="F185" i="11"/>
  <c r="G185" i="11"/>
  <c r="A185" i="11"/>
  <c r="B184" i="11"/>
  <c r="C184" i="11"/>
  <c r="D184" i="11"/>
  <c r="F184" i="11"/>
  <c r="G184" i="11"/>
  <c r="A184" i="11"/>
  <c r="B183" i="11"/>
  <c r="C183" i="11"/>
  <c r="D183" i="11"/>
  <c r="F183" i="11"/>
  <c r="G183" i="11"/>
  <c r="A183" i="11"/>
  <c r="B182" i="11"/>
  <c r="C182" i="11"/>
  <c r="D182" i="11"/>
  <c r="F182" i="11"/>
  <c r="G182" i="11"/>
  <c r="A182" i="11"/>
  <c r="B181" i="11"/>
  <c r="C181" i="11"/>
  <c r="D181" i="11"/>
  <c r="F181" i="11"/>
  <c r="G181" i="11"/>
  <c r="A181" i="11"/>
  <c r="B180" i="11"/>
  <c r="C180" i="11"/>
  <c r="D180" i="11"/>
  <c r="F180" i="11"/>
  <c r="G180" i="11"/>
  <c r="A180" i="11"/>
  <c r="B179" i="11"/>
  <c r="C179" i="11"/>
  <c r="D179" i="11"/>
  <c r="F179" i="11"/>
  <c r="G179" i="11"/>
  <c r="A179" i="11"/>
  <c r="H116" i="11"/>
  <c r="I116" i="11"/>
  <c r="H59" i="11"/>
  <c r="H183" i="11" s="1"/>
  <c r="I59" i="11"/>
  <c r="I183" i="11" s="1"/>
  <c r="H12" i="11"/>
  <c r="I12" i="11"/>
  <c r="H179" i="11" l="1"/>
  <c r="I179" i="11"/>
  <c r="G129" i="11"/>
  <c r="F129" i="11"/>
  <c r="D129" i="11"/>
  <c r="D86" i="11"/>
  <c r="D81" i="11"/>
  <c r="D80" i="11"/>
  <c r="D78" i="11"/>
  <c r="G71" i="11"/>
  <c r="F71" i="11"/>
  <c r="D71" i="11"/>
  <c r="G54" i="11"/>
  <c r="F54" i="11"/>
  <c r="D51" i="11"/>
  <c r="D49" i="11"/>
  <c r="D48" i="11"/>
  <c r="D47" i="11"/>
  <c r="D33" i="11"/>
  <c r="D106" i="11"/>
  <c r="I133" i="11"/>
  <c r="I125" i="11"/>
  <c r="I187" i="11" s="1"/>
  <c r="H125" i="11"/>
  <c r="H187" i="11" s="1"/>
  <c r="I185" i="11"/>
  <c r="H185" i="11"/>
  <c r="I76" i="11"/>
  <c r="I184" i="11" s="1"/>
  <c r="I182" i="11"/>
  <c r="I31" i="11"/>
  <c r="I181" i="11" s="1"/>
  <c r="H180" i="11"/>
  <c r="I180" i="11"/>
  <c r="H133" i="11"/>
  <c r="H76" i="11"/>
  <c r="H184" i="11" s="1"/>
  <c r="H182" i="11"/>
  <c r="H31" i="11"/>
  <c r="H181" i="11" s="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173" i="11" l="1"/>
  <c r="H192" i="11" s="1"/>
  <c r="I173" i="11"/>
  <c r="I188" i="11"/>
  <c r="H188" i="1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J76" i="11"/>
  <c r="J184" i="11" s="1"/>
  <c r="J59" i="11"/>
  <c r="J183" i="11" s="1"/>
  <c r="J116" i="11"/>
  <c r="J125" i="11"/>
  <c r="J187" i="11" s="1"/>
  <c r="G25" i="4"/>
  <c r="H25" i="4" s="1"/>
  <c r="G13" i="4"/>
  <c r="H13" i="4" s="1"/>
  <c r="F23" i="4"/>
  <c r="G10" i="4"/>
  <c r="H10" i="4" s="1"/>
  <c r="G14" i="4"/>
  <c r="H14" i="4" s="1"/>
  <c r="F21" i="4"/>
  <c r="F20" i="4"/>
  <c r="F17" i="4"/>
  <c r="F44" i="4"/>
  <c r="J31" i="11"/>
  <c r="J181" i="11" s="1"/>
  <c r="J45" i="11"/>
  <c r="J182" i="11" s="1"/>
  <c r="J12" i="11"/>
  <c r="J179" i="11" s="1"/>
  <c r="J133" i="11"/>
  <c r="J188" i="11" s="1"/>
  <c r="J102" i="11"/>
  <c r="J185" i="11" s="1"/>
  <c r="J22" i="11"/>
  <c r="J180" i="11" s="1"/>
  <c r="H174" i="11" l="1"/>
  <c r="I192" i="11"/>
  <c r="J190" i="11"/>
  <c r="F64" i="4"/>
  <c r="H44" i="4"/>
  <c r="H175" i="11" l="1"/>
  <c r="H193" i="11"/>
  <c r="H194" i="11" s="1"/>
</calcChain>
</file>

<file path=xl/sharedStrings.xml><?xml version="1.0" encoding="utf-8"?>
<sst xmlns="http://schemas.openxmlformats.org/spreadsheetml/2006/main" count="1696" uniqueCount="897">
  <si>
    <t>Data</t>
  </si>
  <si>
    <t>G0.1</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</si>
  <si>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</si>
  <si>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</si>
  <si>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</si>
  <si>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</si>
  <si>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</si>
  <si>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</si>
  <si>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</si>
  <si>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</si>
  <si>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</si>
  <si>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</si>
  <si>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</si>
  <si>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</si>
  <si>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</si>
  <si>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</si>
  <si>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</si>
  <si>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</si>
  <si>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</si>
  <si>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</si>
  <si>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</si>
  <si>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</si>
  <si>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</si>
  <si>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</si>
  <si>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</si>
  <si>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</si>
  <si>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</si>
  <si>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</si>
  <si>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</si>
  <si>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</si>
  <si>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</si>
  <si>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</si>
  <si>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</si>
  <si>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</si>
  <si>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</si>
  <si>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</si>
  <si>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</si>
  <si>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</si>
  <si>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</si>
  <si>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</si>
  <si>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</si>
  <si>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</si>
  <si>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</si>
  <si>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</si>
  <si>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</si>
  <si>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</si>
  <si>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</si>
  <si>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</si>
  <si>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</si>
  <si>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</si>
  <si>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</si>
  <si>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</si>
  <si>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</si>
  <si>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</si>
  <si>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</si>
  <si>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</si>
  <si>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</si>
  <si>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</si>
  <si>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</si>
  <si>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</si>
  <si>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</si>
  <si>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</si>
  <si>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</si>
  <si>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</si>
  <si>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</si>
  <si>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</si>
  <si>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</si>
  <si>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</si>
  <si>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</si>
  <si>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</si>
  <si>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</si>
  <si>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</si>
  <si>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</si>
  <si>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</si>
  <si>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</si>
  <si>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</si>
  <si>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</si>
  <si>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</si>
  <si>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</si>
  <si>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</si>
  <si>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</si>
  <si>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</si>
  <si>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</si>
  <si>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</si>
  <si>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</si>
  <si>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</si>
  <si>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</si>
  <si>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</si>
  <si>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</si>
  <si>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</si>
  <si>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</si>
  <si>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</si>
  <si>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</si>
  <si>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</si>
  <si>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</si>
  <si>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</si>
  <si>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</si>
  <si>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</si>
  <si>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</si>
  <si>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</si>
  <si>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</si>
  <si>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</si>
  <si>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</si>
  <si>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</si>
  <si>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</si>
  <si>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</si>
  <si>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</si>
  <si>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</si>
  <si>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</si>
  <si>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</si>
  <si>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</si>
  <si>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</si>
  <si>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</si>
  <si>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</si>
  <si>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</si>
  <si>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</si>
  <si>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</si>
  <si>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</si>
  <si>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</si>
  <si>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</si>
  <si>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</si>
  <si>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</si>
  <si>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</si>
  <si>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</si>
  <si>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</si>
  <si>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</si>
  <si>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</si>
  <si>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</si>
  <si>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</si>
  <si>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</si>
  <si>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</si>
  <si>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</si>
  <si>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Evt. titel supplerende kontaktperson</t>
  </si>
  <si>
    <t xml:space="preserve">Evt. mailadresse supplerende kontakt </t>
  </si>
  <si>
    <t>G0.42</t>
  </si>
  <si>
    <t>p</t>
  </si>
  <si>
    <t>Tydeligt skilt, diplom eller folder</t>
  </si>
  <si>
    <t>ps</t>
  </si>
  <si>
    <t>o</t>
  </si>
  <si>
    <t>5.12</t>
  </si>
  <si>
    <t>5.13</t>
  </si>
  <si>
    <t>6.1</t>
  </si>
  <si>
    <t>7.12</t>
  </si>
  <si>
    <t>7.13</t>
  </si>
  <si>
    <t>7.14</t>
  </si>
  <si>
    <t>7.15</t>
  </si>
  <si>
    <t>7.17</t>
  </si>
  <si>
    <t>8.2</t>
  </si>
  <si>
    <t>10.10</t>
  </si>
  <si>
    <t>Antal point</t>
  </si>
  <si>
    <t>Pointgrænse</t>
  </si>
  <si>
    <t>Plus/minus over grænse</t>
  </si>
  <si>
    <t>1.1</t>
  </si>
  <si>
    <t>1.2</t>
  </si>
  <si>
    <t>1.4</t>
  </si>
  <si>
    <t>1.5</t>
  </si>
  <si>
    <t>1.6</t>
  </si>
  <si>
    <t>2.1</t>
  </si>
  <si>
    <t>2.2</t>
  </si>
  <si>
    <t>2.3</t>
  </si>
  <si>
    <t>3.1</t>
  </si>
  <si>
    <t>3.2</t>
  </si>
  <si>
    <t>3.3</t>
  </si>
  <si>
    <t>3.10</t>
  </si>
  <si>
    <t>4.1</t>
  </si>
  <si>
    <t>4.2</t>
  </si>
  <si>
    <t>4.3</t>
  </si>
  <si>
    <t>4.11</t>
  </si>
  <si>
    <t>4.13</t>
  </si>
  <si>
    <t>5.1</t>
  </si>
  <si>
    <t>5.2</t>
  </si>
  <si>
    <t>5.3</t>
  </si>
  <si>
    <t>5.10</t>
  </si>
  <si>
    <t>5.11</t>
  </si>
  <si>
    <t>6.10</t>
  </si>
  <si>
    <t>6.12</t>
  </si>
  <si>
    <t>7.1</t>
  </si>
  <si>
    <t>7.4</t>
  </si>
  <si>
    <t>7.10</t>
  </si>
  <si>
    <t>7.11</t>
  </si>
  <si>
    <t>8.1</t>
  </si>
  <si>
    <t>8.3</t>
  </si>
  <si>
    <t>10.1</t>
  </si>
  <si>
    <t>11.1</t>
  </si>
  <si>
    <t>11.10</t>
  </si>
  <si>
    <t>12.1</t>
  </si>
  <si>
    <t>12.2</t>
  </si>
  <si>
    <t>12.3</t>
  </si>
  <si>
    <t>12.10</t>
  </si>
  <si>
    <t>12.11</t>
  </si>
  <si>
    <t>2.4</t>
  </si>
  <si>
    <t>8.11</t>
  </si>
  <si>
    <t>Madspild</t>
  </si>
  <si>
    <t>8.13</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</si>
  <si>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</si>
  <si>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</si>
  <si>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</si>
  <si>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</si>
  <si>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</si>
  <si>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</si>
  <si>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</si>
  <si>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</si>
  <si>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2.5</t>
  </si>
  <si>
    <t>Pointkriterier</t>
  </si>
  <si>
    <t>2.12</t>
  </si>
  <si>
    <t>2.13</t>
  </si>
  <si>
    <t>3.11</t>
  </si>
  <si>
    <t>3.12</t>
  </si>
  <si>
    <t>4.5</t>
  </si>
  <si>
    <t>4.6</t>
  </si>
  <si>
    <t>4.7</t>
  </si>
  <si>
    <t>5.5</t>
  </si>
  <si>
    <t>5.6</t>
  </si>
  <si>
    <t>5.7</t>
  </si>
  <si>
    <t>5.8</t>
  </si>
  <si>
    <t>6.2</t>
  </si>
  <si>
    <t>6.5</t>
  </si>
  <si>
    <t>6.7</t>
  </si>
  <si>
    <t>Pointkriterium</t>
  </si>
  <si>
    <t>7.2a</t>
  </si>
  <si>
    <t>7.2b</t>
  </si>
  <si>
    <t>7.2c</t>
  </si>
  <si>
    <t>7.5</t>
  </si>
  <si>
    <t>7.6</t>
  </si>
  <si>
    <t>7.9</t>
  </si>
  <si>
    <t>7.16a</t>
  </si>
  <si>
    <t>7.16b</t>
  </si>
  <si>
    <t>7.16c</t>
  </si>
  <si>
    <t>8.4</t>
  </si>
  <si>
    <t>8.15</t>
  </si>
  <si>
    <t>8.16</t>
  </si>
  <si>
    <t>8.17</t>
  </si>
  <si>
    <t>10.2</t>
  </si>
  <si>
    <t>10.3</t>
  </si>
  <si>
    <t>Udeområde</t>
  </si>
  <si>
    <t>10.4</t>
  </si>
  <si>
    <t>10.5</t>
  </si>
  <si>
    <t>10.6</t>
  </si>
  <si>
    <t>11.11</t>
  </si>
  <si>
    <t>11.12</t>
  </si>
  <si>
    <t>Administration og indkøb</t>
  </si>
  <si>
    <t>12.4</t>
  </si>
  <si>
    <t>12.12</t>
  </si>
  <si>
    <t>1.3</t>
  </si>
  <si>
    <t>Evt. Kommentarer</t>
  </si>
  <si>
    <t>Miljøgruppe</t>
  </si>
  <si>
    <t>Uddannelse om miljø</t>
  </si>
  <si>
    <t>Konkurrencer</t>
  </si>
  <si>
    <t>Vandmåler</t>
  </si>
  <si>
    <t>Sensorer</t>
  </si>
  <si>
    <t xml:space="preserve">Evt. kommentarer </t>
  </si>
  <si>
    <t>Bimåler</t>
  </si>
  <si>
    <t>Toiletter</t>
  </si>
  <si>
    <t>Rengøringsmidler</t>
  </si>
  <si>
    <t>Fiberklude</t>
  </si>
  <si>
    <t>Rengøringsfolk</t>
  </si>
  <si>
    <t>Parfume</t>
  </si>
  <si>
    <t>Dosering</t>
  </si>
  <si>
    <t>Klude og børster</t>
  </si>
  <si>
    <t>Evt.kommentarer</t>
  </si>
  <si>
    <t>Energisparende belysning</t>
  </si>
  <si>
    <t>Tætningslister på køle- og fryseskabe</t>
  </si>
  <si>
    <t>Vinduer</t>
  </si>
  <si>
    <t xml:space="preserve">Sensor på toiletter </t>
  </si>
  <si>
    <t>Ingen halogen-/glødepærer</t>
  </si>
  <si>
    <t>Sensor på kontorer</t>
  </si>
  <si>
    <t>Ukrudtsbekæmpelse</t>
  </si>
  <si>
    <t xml:space="preserve">Information om Blå Flag </t>
  </si>
  <si>
    <t xml:space="preserve">Elektronisk udstyr </t>
  </si>
  <si>
    <t xml:space="preserve">Nyt elektronisk udstyr </t>
  </si>
  <si>
    <t xml:space="preserve">Trykt materiale </t>
  </si>
  <si>
    <t>Kopipapir og blokke er miljømærkede</t>
  </si>
  <si>
    <t>Printere</t>
  </si>
  <si>
    <t>Grønne lejekontrakter</t>
  </si>
  <si>
    <t>Opvaskemaskine</t>
  </si>
  <si>
    <t>2 miljømål</t>
  </si>
  <si>
    <t>5 point</t>
  </si>
  <si>
    <t>3 point</t>
  </si>
  <si>
    <t>4 point</t>
  </si>
  <si>
    <t>2 point</t>
  </si>
  <si>
    <t>Måle affald</t>
  </si>
  <si>
    <t>Lufthåndtørrer på toiletter</t>
  </si>
  <si>
    <t>El-plæneklipper</t>
  </si>
  <si>
    <t>Kriterium</t>
  </si>
  <si>
    <t>Kollegaer</t>
  </si>
  <si>
    <t>Rengøring</t>
  </si>
  <si>
    <t>Ledelsesbeslutning</t>
  </si>
  <si>
    <t>Årlige miljømøder</t>
  </si>
  <si>
    <t>Intro til nye kollegaer</t>
  </si>
  <si>
    <t>Miljøindhold på hjemmeside</t>
  </si>
  <si>
    <t>Nummereringen er til brug for en database. "8.1" henviser til kriterienummeret, mens det sidste tal "8.1a" viser hvilket antal spørgsmål, der er inden for dette kriterium.</t>
  </si>
  <si>
    <t>Sum</t>
  </si>
  <si>
    <t>Procent</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</si>
  <si>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</si>
  <si>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</si>
  <si>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</si>
  <si>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</si>
  <si>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</si>
  <si>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</si>
  <si>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</si>
  <si>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</si>
  <si>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</si>
  <si>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</si>
  <si>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</si>
  <si>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</si>
  <si>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</si>
  <si>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</si>
  <si>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</si>
  <si>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</si>
  <si>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</si>
  <si>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</si>
  <si>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</si>
  <si>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</si>
  <si>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</si>
  <si>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</si>
  <si>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</si>
  <si>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</si>
  <si>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</si>
  <si>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</si>
  <si>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</si>
  <si>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</si>
  <si>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</si>
  <si>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</si>
  <si>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</si>
  <si>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</si>
  <si>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</si>
  <si>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</si>
  <si>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</si>
  <si>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</si>
  <si>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</si>
  <si>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</si>
  <si>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</si>
  <si>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</si>
  <si>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</si>
  <si>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</si>
  <si>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</si>
  <si>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</si>
  <si>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</si>
  <si>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</si>
  <si>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</si>
  <si>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</si>
  <si>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</si>
  <si>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</si>
  <si>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</si>
  <si>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</si>
  <si>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</si>
  <si>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</si>
  <si>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</si>
  <si>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</si>
  <si>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</si>
  <si>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</si>
  <si>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</si>
  <si>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</si>
  <si>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</si>
  <si>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</si>
  <si>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</si>
  <si>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</si>
  <si>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</si>
  <si>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</si>
  <si>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</si>
  <si>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</si>
  <si>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</si>
  <si>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</si>
  <si>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</si>
  <si>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</si>
  <si>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</si>
  <si>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</si>
  <si>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</si>
  <si>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</si>
  <si>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</si>
  <si>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</si>
  <si>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</si>
  <si>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</si>
  <si>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</si>
  <si>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</si>
  <si>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</si>
  <si>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</si>
  <si>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</si>
  <si>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</si>
  <si>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</si>
  <si>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</si>
  <si>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</si>
  <si>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</si>
  <si>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</si>
  <si>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</si>
  <si>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</si>
  <si>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</si>
  <si>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</si>
  <si>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</si>
  <si>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</si>
  <si>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</si>
  <si>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</si>
  <si>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</si>
  <si>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</si>
  <si>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</si>
  <si>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</si>
  <si>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</si>
  <si>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</si>
  <si>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</si>
  <si>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</si>
  <si>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</si>
  <si>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</si>
  <si>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</si>
  <si>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</si>
  <si>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</si>
  <si>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</si>
  <si>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</si>
  <si>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</si>
  <si>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</si>
  <si>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</si>
  <si>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</si>
  <si>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</si>
  <si>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</si>
  <si>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</si>
  <si>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</si>
  <si>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</si>
  <si>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</si>
  <si>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</si>
  <si>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</si>
  <si>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</si>
  <si>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</si>
  <si>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</si>
  <si>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</si>
  <si>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</si>
  <si>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</si>
  <si>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</si>
  <si>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</si>
  <si>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</si>
  <si>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</si>
  <si>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</si>
  <si>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</si>
  <si>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</si>
  <si>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</si>
  <si>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</si>
  <si>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</si>
  <si>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</si>
  <si>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</si>
  <si>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</si>
  <si>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</si>
  <si>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</si>
  <si>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</si>
  <si>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</si>
  <si>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</si>
  <si>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</si>
  <si>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</si>
  <si>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</si>
  <si>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</si>
  <si>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</si>
  <si>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</si>
  <si>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</si>
  <si>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</si>
  <si>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</si>
  <si>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</si>
  <si>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</si>
  <si>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</si>
  <si>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</si>
  <si>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</si>
  <si>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</si>
  <si>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</si>
  <si>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</si>
  <si>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</si>
  <si>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</si>
  <si>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</si>
  <si>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</si>
  <si>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</si>
  <si>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</si>
  <si>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</si>
  <si>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</si>
  <si>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</si>
  <si>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</si>
  <si>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</si>
  <si>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</si>
  <si>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</si>
  <si>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</si>
  <si>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</si>
  <si>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Offentlig transport</t>
  </si>
  <si>
    <t>4.4</t>
  </si>
  <si>
    <t xml:space="preserve">Håndvaske  </t>
  </si>
  <si>
    <t>Sensor ved urinaler</t>
  </si>
  <si>
    <t>Affaldsspande</t>
  </si>
  <si>
    <t>4.10</t>
  </si>
  <si>
    <t>4.14</t>
  </si>
  <si>
    <t>4.15</t>
  </si>
  <si>
    <t>5.4</t>
  </si>
  <si>
    <t xml:space="preserve">Håndsæbe </t>
  </si>
  <si>
    <t>6.3</t>
  </si>
  <si>
    <t>6.4</t>
  </si>
  <si>
    <t>6.6</t>
  </si>
  <si>
    <t>6.8</t>
  </si>
  <si>
    <t xml:space="preserve">Affaldsplan </t>
  </si>
  <si>
    <t>Frasortering</t>
  </si>
  <si>
    <t>Leverandører</t>
  </si>
  <si>
    <t xml:space="preserve">Engangsemballage </t>
  </si>
  <si>
    <t>Haveaffald</t>
  </si>
  <si>
    <t>6.13</t>
  </si>
  <si>
    <t>6.15</t>
  </si>
  <si>
    <t>7.3</t>
  </si>
  <si>
    <t>7.8</t>
  </si>
  <si>
    <t>7.7</t>
  </si>
  <si>
    <t>Isolering</t>
  </si>
  <si>
    <t>Ventilation</t>
  </si>
  <si>
    <t>Energisyn</t>
  </si>
  <si>
    <t>7.16d</t>
  </si>
  <si>
    <t>Jordvarme</t>
  </si>
  <si>
    <t>Salgs- og kaffeautomater</t>
  </si>
  <si>
    <t>Fairtrade</t>
  </si>
  <si>
    <t>Leverandører og kantiner</t>
  </si>
  <si>
    <t>Samarbejdsaftaler</t>
  </si>
  <si>
    <t>Strategi</t>
  </si>
  <si>
    <t>Samarbejder</t>
  </si>
  <si>
    <t>Plæneklipper</t>
  </si>
  <si>
    <t>Kunstvanding</t>
  </si>
  <si>
    <t>Fredningsbestemmelser</t>
  </si>
  <si>
    <t>11.2</t>
  </si>
  <si>
    <t>11.3</t>
  </si>
  <si>
    <t>Omkringliggende natur</t>
  </si>
  <si>
    <t>Cykelordning</t>
  </si>
  <si>
    <t>Indkøbsprocedure</t>
  </si>
  <si>
    <t>Natur</t>
  </si>
  <si>
    <t>Stedets navn</t>
  </si>
  <si>
    <t xml:space="preserve">Som en del af GREEN TOURISM ORGANISATION skal vi arbejde aktivt med at nedbringe 
stedets madspild. </t>
  </si>
  <si>
    <t xml:space="preserve">Vi holde øje med og følger GREEN TOURISM ORGANIZATIONs kriterier, når der købes ind.
</t>
  </si>
  <si>
    <t xml:space="preserve">Vi  formidler GREEN TOURISM ORGANISATION's krav og ønsker videre til relevante leverandører fx via de udarbejdede leverandørark under navnet GREETS Supply.
</t>
  </si>
  <si>
    <t>Vi bruger følgende miljøråd når der rengøres på vores sted.</t>
  </si>
  <si>
    <t>Sidste års vandforbrug/m3</t>
  </si>
  <si>
    <t>Sidste års el-forbrug/kWh</t>
  </si>
  <si>
    <t>Sidste års varmeforbrug  af L olie, M3 gas kWh/MWh/M3 fjernvarme</t>
  </si>
  <si>
    <t>Bilag 8.1 – Beregning af økologiprocent</t>
  </si>
  <si>
    <r>
      <t xml:space="preserve">Bilag 8.13 – </t>
    </r>
    <r>
      <rPr>
        <b/>
        <sz val="16"/>
        <color rgb="FF00B050"/>
        <rFont val="Verdana"/>
        <family val="2"/>
      </rPr>
      <t>Procedure for at nedbringe madspild</t>
    </r>
  </si>
  <si>
    <t>Bilag 5.6</t>
  </si>
  <si>
    <t>Virksomhed</t>
  </si>
  <si>
    <t>X indgår nærværende samarbejdsaftale med Sekretariatet i HORESTA i forbindelse med, at X mærkes med Green Tourism Organization.</t>
  </si>
  <si>
    <t>Følgende målsætning er sat:</t>
  </si>
  <si>
    <r>
      <t>·</t>
    </r>
    <r>
      <rPr>
        <sz val="7"/>
        <color rgb="FF000000"/>
        <rFont val="Times New Roman"/>
        <family val="1"/>
      </rPr>
      <t xml:space="preserve">        </t>
    </r>
    <r>
      <rPr>
        <sz val="10"/>
        <color rgb="FF000000"/>
        <rFont val="Verdana"/>
        <family val="2"/>
      </rPr>
      <t>…</t>
    </r>
  </si>
  <si>
    <t>___________________</t>
  </si>
  <si>
    <t>Navn</t>
  </si>
  <si>
    <t>Formand</t>
  </si>
  <si>
    <t xml:space="preserve">X organisation </t>
  </si>
  <si>
    <t>Green Tourism Organization</t>
  </si>
  <si>
    <t>I forbindelse med mærkningen forpligtiger X sig til at arbejde for
 at sprede arbejdet med bæredygtig turisme. Hertil at arbejde for at områdets turistvirksomheder mærkes med et anerkendt miljømærke, såsom Blomsten, Svanen eller Green Key jf. kriterium 9a-e.</t>
  </si>
  <si>
    <r>
      <t>·</t>
    </r>
    <r>
      <rPr>
        <sz val="7"/>
        <color rgb="FF000000"/>
        <rFont val="Times New Roman"/>
        <family val="1"/>
      </rPr>
      <t xml:space="preserve">        </t>
    </r>
    <r>
      <rPr>
        <sz val="10"/>
        <color rgb="FF000000"/>
        <rFont val="Verdana"/>
        <family val="2"/>
      </rPr>
      <t>X arbejder for at antallet af miljømærkede hoteller i
 løbet af Q år stiger fra Y til Z %.</t>
    </r>
  </si>
  <si>
    <r>
      <t>·</t>
    </r>
    <r>
      <rPr>
        <sz val="7"/>
        <color rgb="FF000000"/>
        <rFont val="Times New Roman"/>
        <family val="1"/>
      </rPr>
      <t xml:space="preserve">        </t>
    </r>
    <r>
      <rPr>
        <sz val="10"/>
        <color rgb="FF000000"/>
        <rFont val="Verdana"/>
        <family val="2"/>
      </rPr>
      <t xml:space="preserve">X arbejder for at introducere miljømærkning af 
restauranter, campingpladser, hostels, attraktioner og museer, som ligger i destinationen i løbet af Q år.  </t>
    </r>
  </si>
  <si>
    <t>Som en del af GREEN TOURISM ORGANISATION indgås en samarbejdsaftale med sekretariatet i HORESTA.</t>
  </si>
  <si>
    <t>Spisesteder mærket med Green Tourism Organization har en grøn indkøbspolitik eller -procedure. 
Dette dokument beskriver formål og giver et eksempel på indhold af politikken.</t>
  </si>
  <si>
    <t>Ikke relevant</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</si>
  <si>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Tourism Organization.</t>
  </si>
  <si>
    <t>Hvad skal udfyldes i arkene?</t>
  </si>
  <si>
    <t>I skal udfylde så meget I kan i ark A om Virksomhedsdata.</t>
  </si>
  <si>
    <t>Arkene 1, 4, 5, 6, 7 og 8 kan bruges til egen inspiration, beregninger og overvågning og skal ikke nødvendigvis udfyldes i forbindelse med indsendelsen i starten af december.
Ark B. Kriterier er de overordnede kriterier.</t>
  </si>
  <si>
    <t>Hvordan får jeg adgang til GREETS Material?</t>
  </si>
  <si>
    <t>I skal svarer, hvad I forventer at være klar ved tildeling. I kan fx ikke opsætte Green Tourism Organization information jf. punkt 3, men så svarer i "Ja" og i kommentarfeltet skriver I fx "Opsættes ved tildeling etc."</t>
  </si>
  <si>
    <t>Opholdsrum/reception fra 40 W glødepære til 5 W energisparepære</t>
  </si>
  <si>
    <t>Aflæsning
/kWh</t>
  </si>
  <si>
    <t>Forbrug i / kWh</t>
  </si>
  <si>
    <t>Energipris/kr pr kWh</t>
  </si>
  <si>
    <t>Forbrug pr. mdr/Kwh</t>
  </si>
  <si>
    <t>Beskrivelse</t>
  </si>
  <si>
    <t>Enhed</t>
  </si>
  <si>
    <t>kWh</t>
  </si>
  <si>
    <t>Kr</t>
  </si>
  <si>
    <t>Antal dage</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</si>
  <si>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</si>
  <si>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</si>
  <si>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</si>
  <si>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</si>
  <si>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</si>
  <si>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</si>
  <si>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</si>
  <si>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</si>
  <si>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</si>
  <si>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</si>
  <si>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</si>
  <si>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</si>
  <si>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</si>
  <si>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</si>
  <si>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Sengelampe fra 40 W glødepære til 5 W energisparepære på 100 værelser</t>
  </si>
  <si>
    <t>Antal dage (belægningsprocent på 60 %)</t>
  </si>
  <si>
    <t>Antal pærer (2 pr. værelse)</t>
  </si>
  <si>
    <t/>
  </si>
  <si>
    <t>Aflæsning/ kWh</t>
  </si>
  <si>
    <t>Energipris/kr</t>
  </si>
  <si>
    <t>Pris år</t>
  </si>
  <si>
    <t>Sensor på offentligt toilet: 5 toiletter med hver 10 pærer</t>
  </si>
  <si>
    <t>Besparelse strømforbrug ved sesnor (60%)</t>
  </si>
  <si>
    <t>Pris behovsstyring</t>
  </si>
  <si>
    <t>Evt. etablering</t>
  </si>
  <si>
    <t>Tilbagebetalingstid</t>
  </si>
  <si>
    <t>Besparelse i 10 år</t>
  </si>
  <si>
    <t>Kunstvanding undgås eller sker mellem kl. 18.00 til 7.00.</t>
  </si>
  <si>
    <t>Forslag/ændringer</t>
  </si>
  <si>
    <t>Der afholdes kollegakonkurrencer om det grønne arbejde</t>
  </si>
  <si>
    <t>Gæster og samarbejdspartnere kan komme med råd til jeres miljøarbejde</t>
  </si>
  <si>
    <t>Stammes jf Green Key kriterier</t>
  </si>
  <si>
    <t>50 til 90 % som ved Green Key</t>
  </si>
  <si>
    <t>6.9</t>
  </si>
  <si>
    <t xml:space="preserve">Manuel eller elektronisk varmestyring </t>
  </si>
  <si>
    <t>Fra 20 til 25 %</t>
  </si>
  <si>
    <t>8.10b</t>
  </si>
  <si>
    <t>8.10c</t>
  </si>
  <si>
    <t>8.10a</t>
  </si>
  <si>
    <t>Økologisk frugt</t>
  </si>
  <si>
    <t>Præcisering med frugt</t>
  </si>
  <si>
    <t>Grønne møder og events</t>
  </si>
  <si>
    <t>Egne møder og events planlægges så miljøbelastningen holdes nede</t>
  </si>
  <si>
    <t>Nyt obligatorisk kriterium</t>
  </si>
  <si>
    <t>CSR</t>
  </si>
  <si>
    <t>13.1</t>
  </si>
  <si>
    <t>Lovgivning</t>
  </si>
  <si>
    <t>13.2</t>
  </si>
  <si>
    <t>Pointkriterium 
3 point</t>
  </si>
  <si>
    <t>13.3</t>
  </si>
  <si>
    <t>Adgang</t>
  </si>
  <si>
    <t>Pointkriterium 
1 point</t>
  </si>
  <si>
    <t>13.4</t>
  </si>
  <si>
    <t>Ligestilling</t>
  </si>
  <si>
    <t>13.5</t>
  </si>
  <si>
    <t>Bæredygtige tiltag</t>
  </si>
  <si>
    <t>13.6</t>
  </si>
  <si>
    <t>Lokale iværksættere</t>
  </si>
  <si>
    <t>13.7</t>
  </si>
  <si>
    <t>Beskytte nærområdet</t>
  </si>
  <si>
    <t>13.8</t>
  </si>
  <si>
    <t>Truede arter</t>
  </si>
  <si>
    <t>13.9</t>
  </si>
  <si>
    <t>Donation</t>
  </si>
  <si>
    <t>Materiale, møbler og genstande, der ikke længere anvendes, indsamles og doneres til velgørende organisationer.</t>
  </si>
  <si>
    <t>13.20</t>
  </si>
  <si>
    <t>FN´s Verdensmål</t>
  </si>
  <si>
    <t>Pointkriterium 
5 point</t>
  </si>
  <si>
    <t>Nyt efter ønske fra Woco og imødekomme international udvikling</t>
  </si>
  <si>
    <t>CSR-politik / FN Global Compact</t>
  </si>
  <si>
    <t>18.1</t>
  </si>
  <si>
    <t>18.2</t>
  </si>
  <si>
    <t>18.4a</t>
  </si>
  <si>
    <t>18.4b</t>
  </si>
  <si>
    <t>18.5</t>
  </si>
  <si>
    <t>18.6</t>
  </si>
  <si>
    <t>18.7</t>
  </si>
  <si>
    <t>Miljønetværk</t>
  </si>
  <si>
    <t>Destinationsselskab</t>
  </si>
  <si>
    <t>Præcisering med kaffe/the</t>
  </si>
  <si>
    <t>1.10</t>
  </si>
  <si>
    <t>CO2-aftryk</t>
  </si>
  <si>
    <t>1.11</t>
  </si>
  <si>
    <t>CO2-forbedring</t>
  </si>
  <si>
    <t>Fra Green Key</t>
  </si>
  <si>
    <t>Der opsættes nationale piktogrammer og kildesorteringsinformation ved alle affaldsbeholdere - og gerne på flere sprog</t>
  </si>
  <si>
    <t>Vegetarisk eller vegansk alternatiiv</t>
  </si>
  <si>
    <t>Fra 10 til 20 %</t>
  </si>
  <si>
    <t>Fjernvarme</t>
  </si>
  <si>
    <t>7.16e</t>
  </si>
  <si>
    <r>
      <t>12.</t>
    </r>
    <r>
      <rPr>
        <sz val="8"/>
        <color rgb="FF00B050"/>
        <rFont val="Verdana"/>
        <family val="2"/>
      </rPr>
      <t>6</t>
    </r>
  </si>
  <si>
    <t>Udstyrs levetid</t>
  </si>
  <si>
    <t>Nyt forslag fra høring</t>
  </si>
  <si>
    <r>
      <t>·</t>
    </r>
    <r>
      <rPr>
        <sz val="7"/>
        <color rgb="FF000000"/>
        <rFont val="Times New Roman"/>
        <family val="1"/>
      </rPr>
      <t xml:space="preserve">        </t>
    </r>
    <r>
      <rPr>
        <sz val="10"/>
        <color rgb="FF000000"/>
        <rFont val="Verdana"/>
        <family val="2"/>
      </rPr>
      <t xml:space="preserve">X vil udarbejde en strategi for grøn turisme.
</t>
    </r>
  </si>
  <si>
    <t>Bilag 18.2 –Udkast til samarbejdsaftale</t>
  </si>
  <si>
    <t>3.13</t>
  </si>
  <si>
    <t>Forslag fra høring</t>
  </si>
  <si>
    <t>Præcisering</t>
  </si>
  <si>
    <t>Miljømærkning - part 3</t>
  </si>
  <si>
    <t>Deles i to og grøn i stedet 
for bæredygtighed</t>
  </si>
  <si>
    <t>Grøn i stedet 
for bæredygtighed</t>
  </si>
  <si>
    <t>Kommunikation om grøn indsats</t>
  </si>
  <si>
    <t xml:space="preserve">Omformuleret </t>
  </si>
  <si>
    <t>Rettet sprogligt</t>
  </si>
  <si>
    <t>Grønt i stedet for miljø</t>
  </si>
  <si>
    <t>Grønt i stedet for 
bæredygtighed</t>
  </si>
  <si>
    <t>På arbejdet i stedet for 
organisation</t>
  </si>
  <si>
    <t>Involvering af kollegaer</t>
  </si>
  <si>
    <t>Instruktion af kollegaer</t>
  </si>
  <si>
    <t>I evt. gæsterområder skal gæster have mulighed for at sortere deres affald i relevante fraktioner.</t>
  </si>
  <si>
    <t>Energiaflæsning</t>
  </si>
  <si>
    <t xml:space="preserve">CTS-anlæg </t>
  </si>
  <si>
    <t xml:space="preserve">Grøn strøm </t>
  </si>
  <si>
    <t xml:space="preserve">Solceller </t>
  </si>
  <si>
    <t xml:space="preserve">Varmepumper </t>
  </si>
  <si>
    <t>Miljøansvarlige</t>
  </si>
  <si>
    <t>Samlet miljømateriale</t>
  </si>
  <si>
    <t>Organisationen har en miljøpolitik eller –procedure for hvordan der arbejdes med miljøindsatsen.</t>
  </si>
  <si>
    <t>Miljømateriale samles i mappe eller elektronisk.</t>
  </si>
  <si>
    <t>Organisationen inddrager samarbejdspartnere i det grønne arbejde.</t>
  </si>
  <si>
    <t>Information på hjemmeside</t>
  </si>
  <si>
    <t>Opslag på sociale medier</t>
  </si>
  <si>
    <t>Bidrag fra gæster</t>
  </si>
  <si>
    <t>Organisationen har en strategi om at hjælpe gæster til at tage grønne valg</t>
  </si>
  <si>
    <t>Organisationen kan måle eller estimere vandforbrug for hver måned.</t>
  </si>
  <si>
    <t>Organisationen har fast procedure for indberetning af utætte VVS-installationer.</t>
  </si>
  <si>
    <t>Indberetning af utætheder</t>
  </si>
  <si>
    <t>Personalebrusere</t>
  </si>
  <si>
    <t>Vandfri urinaler</t>
  </si>
  <si>
    <t>Regnvandsopsamling</t>
  </si>
  <si>
    <t>Toiletter med dobbeltskyl</t>
  </si>
  <si>
    <t>Sæbedispenser</t>
  </si>
  <si>
    <t xml:space="preserve">Hånd- og WC papir </t>
  </si>
  <si>
    <t>Tekstilvask</t>
  </si>
  <si>
    <t>Tilgængelig sortering</t>
  </si>
  <si>
    <t>Organisationen følger affaldsbekendtgørelsen og sorterer affaldet i minimum 10 fraktioner.</t>
  </si>
  <si>
    <t>Gæstesortering</t>
  </si>
  <si>
    <t xml:space="preserve">Organisationen frasorterer miljøfarligt affald batterier, maling, lysstofrør/E-pærer, kemikalier etc. </t>
  </si>
  <si>
    <t>Sorteringsinformation</t>
  </si>
  <si>
    <t>Organisationen undgår kildevand på kontoret.</t>
  </si>
  <si>
    <t>Fravalg af kildevand</t>
  </si>
  <si>
    <t>Intelligent belysning</t>
  </si>
  <si>
    <t>Varmtvandsrør</t>
  </si>
  <si>
    <t>Ventilation, kedler og klimaanlæg styres, rengøres jævnligt og efterses årligt.</t>
  </si>
  <si>
    <t xml:space="preserve">Køle- og fryseskabe har intakte lister. </t>
  </si>
  <si>
    <t xml:space="preserve">Bimålere </t>
  </si>
  <si>
    <t>Der er ingen halogen-/glødepærer i organisationen.</t>
  </si>
  <si>
    <t>Salgs- og kaffeautomater slukkes om natten.</t>
  </si>
  <si>
    <t>Registrering af økologi</t>
  </si>
  <si>
    <t>Organisationen registrerer indkøb af økologiske varer.</t>
  </si>
  <si>
    <t>Organisationen gør en indsats for at minimere madspild.</t>
  </si>
  <si>
    <t>Organisationen indkøber lokale og sæsons fødevarer.</t>
  </si>
  <si>
    <t>Lokalt og i sæson</t>
  </si>
  <si>
    <t>Minimum 25% økologi</t>
  </si>
  <si>
    <t>Økologisk kaffe/te</t>
  </si>
  <si>
    <t>Lokale fødevarer</t>
  </si>
  <si>
    <t>Sæsonens fødevarer</t>
  </si>
  <si>
    <t>Organisationen har vegetariske eller veganske alternativer på menuen.</t>
  </si>
  <si>
    <t>Miljøkrav til forpagter</t>
  </si>
  <si>
    <t>Ingen kemi i ukrudtsmidler</t>
  </si>
  <si>
    <t>Ny plæneklipper benytter blyfri benzin eller el.</t>
  </si>
  <si>
    <t>Der benyttes brænder, ukrudtsdug eller håndkraft til ukrudtsbekæmpelse.</t>
  </si>
  <si>
    <t xml:space="preserve">Invasive arter  </t>
  </si>
  <si>
    <t>Organisationen planter ikke og bekæmper invasive arter som bjørneklo og rynket rose.</t>
  </si>
  <si>
    <t>Information om naturbeskyttelse</t>
  </si>
  <si>
    <t>Miljømærkede turistvirksomheder</t>
  </si>
  <si>
    <t>Lån eller leje af cykler</t>
  </si>
  <si>
    <t>Der arbejdes med at forlænge levetiden på computere, telefoner, elektronikudstyr etc.</t>
  </si>
  <si>
    <t>El-bil eller cykel</t>
  </si>
  <si>
    <t>Organisationen bekræfter at følge al relevant international og national lovgivning indenfor miljø, sundhed, sikkerhed og arbejdskraft.</t>
  </si>
  <si>
    <t>Organisationen arbejder med ligestilling ved ansættelse af kvinder og lokale minoriteter, også i lederstillinger.</t>
  </si>
  <si>
    <t>Organisationen sælger, udveksler og viser ikke truede planter og dyr samt historiske og arkæologiske genstande med mindre det er i overensstemmelse med loven.</t>
  </si>
  <si>
    <t>Organisationen er med i FN Global Compact</t>
  </si>
  <si>
    <t>Organisationen informerer om adgang for personer med særlige behov fx med mærkningsordningen God Adgang.</t>
  </si>
  <si>
    <t xml:space="preserve">Organisationen støtter aktivt bæredygtige tiltag i nærområdet. </t>
  </si>
  <si>
    <t xml:space="preserve">Organisationen støtter små lokale iværksættere, der udvikler og sælger bæredygtige produkter baseret på områdets natur, historie og kultur. </t>
  </si>
  <si>
    <t>Organisationen deltager i udarbejdelsen af retningslinjer for beskyttelse af nærområdet i samarbejde med lokalsamfundet.</t>
  </si>
  <si>
    <t>Organisationen har kortlagt og taget aktiv stilling til, hvordan der bidrages til opfyldelse af FN´s verdensmål.</t>
  </si>
  <si>
    <t>Grøn indsats</t>
  </si>
  <si>
    <t>Anbefaling af miljømærkning</t>
  </si>
  <si>
    <t>Organisationen kommunikerer troværdigt og pålideligt om den grønne eller bæredygtige indsats.</t>
  </si>
  <si>
    <t>Miljømærkning - del 2</t>
  </si>
  <si>
    <t>Organisationen har etableret eller er med i netværk, der fremmer grøn turisme indenfor området.</t>
  </si>
  <si>
    <t>Organisationens medarbejdere sendes på miljøkursus/uddannelse</t>
  </si>
  <si>
    <t>Ny lovgivning</t>
  </si>
  <si>
    <t>Omformuleret i forhold til 
lovgivning</t>
  </si>
  <si>
    <t>Tidsstyring ved udstillinger</t>
  </si>
  <si>
    <t>Organisationens domicil har bimålere for energi.</t>
  </si>
  <si>
    <t>Organisationens domicil har CTS-anlæg.</t>
  </si>
  <si>
    <t>Hvis relevant informeres om omkringliggende natur.</t>
  </si>
  <si>
    <t>Højeste energimærke, 
da skala er ændret</t>
  </si>
  <si>
    <t>Deles i to</t>
  </si>
  <si>
    <t>Forretningsområde</t>
  </si>
  <si>
    <t>Organisationen arbejder for at miljømærke flere turistvirksomhder såsom attraktioner, camping, hostels, feriehuse etc.</t>
  </si>
  <si>
    <t>Årlig gennemgang af indsats</t>
  </si>
  <si>
    <t xml:space="preserve">Nyt forslag fra høring
</t>
  </si>
  <si>
    <t>Organisationen underskriver samarbejdsaftale med Green Tourism Organization om grøn indsats og/eller opfylder kriterie 18.4b.</t>
  </si>
  <si>
    <t>Ved årsskiftet gennemgås organisationens miljøindsats.</t>
  </si>
  <si>
    <t>Organisationen respekterer fredningsbestemmelser og miljøbeskyttelser ved renovering, ombygning og vedligehold.</t>
  </si>
  <si>
    <t xml:space="preserve">Nyt kriterium med fokus 
på event
</t>
  </si>
  <si>
    <t>Tidligere under punkt 8, men fokuseres ny på arrangementer</t>
  </si>
  <si>
    <t>18.3</t>
  </si>
  <si>
    <t>18.14</t>
  </si>
  <si>
    <t>18.8</t>
  </si>
  <si>
    <t>18.10</t>
  </si>
  <si>
    <t>18.11</t>
  </si>
  <si>
    <t>18.12</t>
  </si>
  <si>
    <t>18.13</t>
  </si>
  <si>
    <t>Det præciseres at det gælder hoteller med over 40 værelser som tælles i VDK-statistik og dermed ikke små hoteller</t>
  </si>
  <si>
    <t>Nr</t>
  </si>
  <si>
    <t>Overskrift</t>
  </si>
  <si>
    <t>Point</t>
  </si>
  <si>
    <t>Organisationen samarbejder med lokale myndigheder om at gøre destinationen mere grøn.</t>
  </si>
  <si>
    <t>Organisationen anbefaler og bruger miljømærkede viksomheder og produkter.</t>
  </si>
  <si>
    <t>Organisationen arbejder aktivt for et grønt forretningsområde.</t>
  </si>
  <si>
    <r>
      <t>12</t>
    </r>
    <r>
      <rPr>
        <sz val="8"/>
        <color rgb="FF008000"/>
        <rFont val="Verdana"/>
        <family val="2"/>
      </rPr>
      <t>.5</t>
    </r>
  </si>
  <si>
    <t>Nyt kriterium med forskellige typer virksomheder.</t>
  </si>
  <si>
    <r>
      <t>Organisationen har vedtaget en</t>
    </r>
    <r>
      <rPr>
        <sz val="8"/>
        <color rgb="FF00B050"/>
        <rFont val="Verdana"/>
        <family val="2"/>
      </rPr>
      <t xml:space="preserve">  </t>
    </r>
    <r>
      <rPr>
        <sz val="8"/>
        <color theme="1"/>
        <rFont val="Verdana"/>
        <family val="2"/>
      </rPr>
      <t xml:space="preserve">bæredygtigheds- </t>
    </r>
    <r>
      <rPr>
        <sz val="8"/>
        <color rgb="FF008000"/>
        <rFont val="Verdana"/>
        <family val="2"/>
      </rPr>
      <t>eller grøn</t>
    </r>
    <r>
      <rPr>
        <sz val="8"/>
        <color theme="1"/>
        <rFont val="Verdana"/>
        <family val="2"/>
      </rPr>
      <t xml:space="preserve"> strategi og/eller opfylder kriterie 18.4a.</t>
    </r>
  </si>
  <si>
    <r>
      <t xml:space="preserve">Organisationen arbejder aktivt for at hjælpe og understøtte destinationens turistvirksomheder eller forretningsområdets </t>
    </r>
    <r>
      <rPr>
        <sz val="8"/>
        <color rgb="FF008000"/>
        <rFont val="Verdana"/>
        <family val="2"/>
      </rPr>
      <t>grønne indsats.</t>
    </r>
  </si>
  <si>
    <t>Ved lejemål indgås grønne lejekontrakter, som motiverer både lejer og udlejer.</t>
  </si>
  <si>
    <t>Organisatonen har egen el-bil eller cykler til ansatte.</t>
  </si>
  <si>
    <t xml:space="preserve">Alle printere er indstillet til dobbeltsidet.
</t>
  </si>
  <si>
    <t>Materialer trykkes på miljømærket papir og/eller hos miljømærket leverandør.</t>
  </si>
  <si>
    <t>Kopipapir og blokke er miljømærkede.</t>
  </si>
  <si>
    <t>Elektronisk udstyr installeres med automatisk standby-funktion.</t>
  </si>
  <si>
    <r>
      <t xml:space="preserve">Nyt elektronisk udstyr skal have </t>
    </r>
    <r>
      <rPr>
        <sz val="8"/>
        <color rgb="FF008000"/>
        <rFont val="Verdana"/>
        <family val="2"/>
      </rPr>
      <t>højeste</t>
    </r>
    <r>
      <rPr>
        <sz val="8"/>
        <color rgb="FF00B050"/>
        <rFont val="Verdana"/>
        <family val="2"/>
      </rPr>
      <t xml:space="preserve"> </t>
    </r>
    <r>
      <rPr>
        <sz val="8"/>
        <rFont val="Verdana"/>
        <family val="2"/>
      </rPr>
      <t>energimærke.</t>
    </r>
  </si>
  <si>
    <r>
      <t>Organisationen har udpeget</t>
    </r>
    <r>
      <rPr>
        <sz val="8"/>
        <color rgb="FF008000"/>
        <rFont val="Verdana"/>
        <family val="2"/>
      </rPr>
      <t xml:space="preserve"> 2</t>
    </r>
    <r>
      <rPr>
        <sz val="8"/>
        <color rgb="FF00B050"/>
        <rFont val="Verdana"/>
        <family val="2"/>
      </rPr>
      <t xml:space="preserve"> </t>
    </r>
    <r>
      <rPr>
        <sz val="8"/>
        <rFont val="Verdana"/>
        <family val="2"/>
      </rPr>
      <t>miljøansvarlig</t>
    </r>
    <r>
      <rPr>
        <sz val="8"/>
        <color rgb="FF008000"/>
        <rFont val="Verdana"/>
        <family val="2"/>
      </rPr>
      <t>e.</t>
    </r>
  </si>
  <si>
    <r>
      <t xml:space="preserve">Organisationens ledelse har besluttet at arbejde med </t>
    </r>
    <r>
      <rPr>
        <sz val="8"/>
        <color rgb="FF008000"/>
        <rFont val="Verdana"/>
        <family val="2"/>
      </rPr>
      <t xml:space="preserve">den grønne </t>
    </r>
    <r>
      <rPr>
        <sz val="8"/>
        <rFont val="Verdana"/>
        <family val="2"/>
      </rPr>
      <t>dagsordenen.</t>
    </r>
  </si>
  <si>
    <t>Minimum ét årligt personalemøde skal have fokus på den grønne dagsorden.</t>
  </si>
  <si>
    <t>Organisationens medarbejdere høres om forslag til miljøforbedringer.</t>
  </si>
  <si>
    <r>
      <t xml:space="preserve">Kolleger instrueres om Green Tourism Organization, og om hvordan de bidrager til en miljøvenlig drift </t>
    </r>
    <r>
      <rPr>
        <sz val="8"/>
        <color rgb="FF008000"/>
        <rFont val="Verdana"/>
        <family val="2"/>
      </rPr>
      <t>på arbejdet.</t>
    </r>
  </si>
  <si>
    <r>
      <t xml:space="preserve">Nye kolleger instrueres om Green Tourism Organization </t>
    </r>
    <r>
      <rPr>
        <sz val="8"/>
        <color rgb="FF008000"/>
        <rFont val="Verdana"/>
        <family val="2"/>
      </rPr>
      <t>og organisationens miljøarbejde.</t>
    </r>
  </si>
  <si>
    <r>
      <t>2</t>
    </r>
    <r>
      <rPr>
        <sz val="8"/>
        <color rgb="FF008000"/>
        <rFont val="Verdana"/>
        <family val="2"/>
      </rPr>
      <t>.6</t>
    </r>
  </si>
  <si>
    <r>
      <t xml:space="preserve">Der er synlig information om Green Tourism Organization </t>
    </r>
    <r>
      <rPr>
        <sz val="8"/>
        <color rgb="FF008000"/>
        <rFont val="Verdana"/>
        <family val="2"/>
      </rPr>
      <t>og den grønne indsats</t>
    </r>
    <r>
      <rPr>
        <sz val="8"/>
        <color rgb="FF00B050"/>
        <rFont val="Verdana"/>
        <family val="2"/>
      </rPr>
      <t xml:space="preserve"> </t>
    </r>
    <r>
      <rPr>
        <sz val="8"/>
        <rFont val="Verdana"/>
        <family val="2"/>
      </rPr>
      <t xml:space="preserve">på stedet. </t>
    </r>
  </si>
  <si>
    <r>
      <t>Der er synlig information om Green Tourism Organization</t>
    </r>
    <r>
      <rPr>
        <sz val="8"/>
        <color rgb="FF00B050"/>
        <rFont val="Verdana"/>
        <family val="2"/>
      </rPr>
      <t xml:space="preserve"> </t>
    </r>
    <r>
      <rPr>
        <sz val="8"/>
        <color rgb="FF008000"/>
        <rFont val="Verdana"/>
        <family val="2"/>
      </rPr>
      <t xml:space="preserve">og den grønne indsats </t>
    </r>
    <r>
      <rPr>
        <sz val="8"/>
        <rFont val="Verdana"/>
        <family val="2"/>
      </rPr>
      <t>på hjemmesiden.</t>
    </r>
  </si>
  <si>
    <t>Organisationen har opslag med miljøråd på Facebook, Instagram og andre sociale medier.</t>
  </si>
  <si>
    <t xml:space="preserve">Organisationen har miljøråd på hjemmesiden.
</t>
  </si>
  <si>
    <t>Håndvaske er vandbesparende med max 5 l/min.</t>
  </si>
  <si>
    <t>Personalebrusere er vandbesparende med max 9 l/min.</t>
  </si>
  <si>
    <t xml:space="preserve">De mest brugte toiletter er med dobbeltskyl.
</t>
  </si>
  <si>
    <t xml:space="preserve">Der er sensor på urinaler.
</t>
  </si>
  <si>
    <t>Rengøringsmidler er uden klor.</t>
  </si>
  <si>
    <r>
      <rPr>
        <sz val="8"/>
        <color rgb="FF00B050"/>
        <rFont val="Verdana"/>
        <family val="2"/>
      </rPr>
      <t>9</t>
    </r>
    <r>
      <rPr>
        <sz val="8"/>
        <color theme="1"/>
        <rFont val="Verdana"/>
        <family val="2"/>
      </rPr>
      <t xml:space="preserve">0 % af rengøringsmidler er miljømærkede. </t>
    </r>
  </si>
  <si>
    <r>
      <t xml:space="preserve">Der er dispenser </t>
    </r>
    <r>
      <rPr>
        <sz val="8"/>
        <color rgb="FF008000"/>
        <rFont val="Verdana"/>
        <family val="2"/>
      </rPr>
      <t>eller genopfyldelig</t>
    </r>
    <r>
      <rPr>
        <sz val="8"/>
        <color rgb="FF00B050"/>
        <rFont val="Verdana"/>
        <family val="2"/>
      </rPr>
      <t xml:space="preserve"> </t>
    </r>
    <r>
      <rPr>
        <sz val="8"/>
        <color theme="1"/>
        <rFont val="Verdana"/>
        <family val="2"/>
      </rPr>
      <t>sæbe ved vask.</t>
    </r>
  </si>
  <si>
    <t xml:space="preserve">Der er affaldsspand på hvert toilet.
</t>
  </si>
  <si>
    <t xml:space="preserve">Stedet har bimålere for vandforbrug.
</t>
  </si>
  <si>
    <t>Der er sensor på vandhaner på de mest brugte toiletter.</t>
  </si>
  <si>
    <t xml:space="preserve">Alle toiletter er med dobbeltskyl.
</t>
  </si>
  <si>
    <t xml:space="preserve">Stedet har vandfrie urinaler.
</t>
  </si>
  <si>
    <t xml:space="preserve">I har regnvandstønde/opsamling.
</t>
  </si>
  <si>
    <t xml:space="preserve">Hånd- og wc-papir er miljømærket.
</t>
  </si>
  <si>
    <t>Klude, linned og håndklæder vaskes med miljømærkede vaskemidler eller på miljømærkede vaskerier.</t>
  </si>
  <si>
    <t xml:space="preserve">Al håndsæbe er miljømærket.
</t>
  </si>
  <si>
    <t xml:space="preserve">Organisationen undgår duftspray og parfume.
</t>
  </si>
  <si>
    <r>
      <rPr>
        <sz val="8"/>
        <color rgb="FF00B050"/>
        <rFont val="Verdana"/>
        <family val="2"/>
      </rPr>
      <t xml:space="preserve">Alle </t>
    </r>
    <r>
      <rPr>
        <sz val="8"/>
        <rFont val="Verdana"/>
        <family val="2"/>
      </rPr>
      <t>rengøringsprodukter er miljømærkede.</t>
    </r>
  </si>
  <si>
    <t>Organisationen har automatisk doseringsanlæg for rengøringsmidler.</t>
  </si>
  <si>
    <r>
      <t>Klude, børster og svampe</t>
    </r>
    <r>
      <rPr>
        <sz val="8"/>
        <color rgb="FF00B050"/>
        <rFont val="Verdana"/>
        <family val="2"/>
      </rPr>
      <t xml:space="preserve"> </t>
    </r>
    <r>
      <rPr>
        <sz val="8"/>
        <rFont val="Verdana"/>
        <family val="2"/>
      </rPr>
      <t xml:space="preserve">er uden mikroplast. 
</t>
    </r>
  </si>
  <si>
    <t>Der er tilpas med affaldspande både ude og inde.</t>
  </si>
  <si>
    <t xml:space="preserve">Sorteringsmuligheder er let tilgængelige.
</t>
  </si>
  <si>
    <t xml:space="preserve">Leverandører tager kasser, paller m.m. retur.
</t>
  </si>
  <si>
    <t>Der er lufthåndtørrer på de mest brugte toiletter.</t>
  </si>
  <si>
    <r>
      <t xml:space="preserve">Organisationen kan måle </t>
    </r>
    <r>
      <rPr>
        <sz val="8"/>
        <color rgb="FF008000"/>
        <rFont val="Verdana"/>
        <family val="2"/>
      </rPr>
      <t>eller opgøre</t>
    </r>
    <r>
      <rPr>
        <sz val="8"/>
        <rFont val="Verdana"/>
        <family val="2"/>
      </rPr>
      <t xml:space="preserve"> mængden af affald.</t>
    </r>
  </si>
  <si>
    <t xml:space="preserve">Haveaffald komposteres.
</t>
  </si>
  <si>
    <r>
      <rPr>
        <sz val="8"/>
        <color rgb="FF008000"/>
        <rFont val="Verdana"/>
        <family val="2"/>
      </rPr>
      <t xml:space="preserve">Størstedelen af </t>
    </r>
    <r>
      <rPr>
        <sz val="8"/>
        <rFont val="Verdana"/>
        <family val="2"/>
      </rPr>
      <t>belysning udenfor, på bagtrapper, kældre og nye toiletter er behovsstyret med tidsstyring, bevægelses-/lydsensor eller skumringsanlæg.</t>
    </r>
  </si>
  <si>
    <t>Organisationen kan måle eller estimere det månedlige energiforbrug.</t>
  </si>
  <si>
    <t>Bygningen har primært LED og alternativt energisparepærer eller lysstofrør.</t>
  </si>
  <si>
    <t>Tids- og behovsstyring af elektriske installationer ved udstillinger.</t>
  </si>
  <si>
    <t>Bygningen har ikke 1-lags vinduer i opvarmede områder.</t>
  </si>
  <si>
    <t xml:space="preserve">Der er tilpas isolering af bygninger.
</t>
  </si>
  <si>
    <t xml:space="preserve">Alle varmtvandsrør er isolerede.
</t>
  </si>
  <si>
    <r>
      <t xml:space="preserve">Der er en elektronisk eller </t>
    </r>
    <r>
      <rPr>
        <sz val="8"/>
        <color rgb="FF008000"/>
        <rFont val="Verdana"/>
        <family val="2"/>
      </rPr>
      <t xml:space="preserve">nedskrevet procedure </t>
    </r>
    <r>
      <rPr>
        <sz val="8"/>
        <rFont val="Verdana"/>
        <family val="2"/>
      </rPr>
      <t>for manuel varmestyring.</t>
    </r>
  </si>
  <si>
    <t xml:space="preserve">Der er lyssensor på mest brugte toiletter.
</t>
  </si>
  <si>
    <t xml:space="preserve">Der er lyssensor på kontorer.
</t>
  </si>
  <si>
    <t xml:space="preserve">Organisationen køber grøn strøm.
</t>
  </si>
  <si>
    <t xml:space="preserve">Organisationen har solceller.
</t>
  </si>
  <si>
    <t xml:space="preserve">Organisationen har varmepumper.
</t>
  </si>
  <si>
    <t xml:space="preserve">Organisationen har jordvarme.
</t>
  </si>
  <si>
    <t xml:space="preserve">Organisationen har fjernvarme.
</t>
  </si>
  <si>
    <t xml:space="preserve">Opvaskemaskine har højeste energimærke.
</t>
  </si>
  <si>
    <t xml:space="preserve">Al kaffe/te er økologisk.
</t>
  </si>
  <si>
    <t xml:space="preserve">Frugtordning er økologisk.
</t>
  </si>
  <si>
    <t>Leverandør eller kantine har Det Økologiske Spisemærke.</t>
  </si>
  <si>
    <t>Organisationen har en nedskrevet procedure for minimering af madspild.</t>
  </si>
  <si>
    <t>Organisationen køber fairtrade, MSC etc., når det er muligt.</t>
  </si>
  <si>
    <t xml:space="preserve">Der benyttes ikke kemiske ukrudtsmidler.
</t>
  </si>
  <si>
    <t xml:space="preserve">Organisationen benytter el-plæneklipper.
</t>
  </si>
  <si>
    <r>
      <rPr>
        <sz val="8"/>
        <color rgb="FF008000"/>
        <rFont val="Verdana"/>
        <family val="2"/>
      </rPr>
      <t xml:space="preserve">Hvis relevant </t>
    </r>
    <r>
      <rPr>
        <sz val="8"/>
        <rFont val="Verdana"/>
        <family val="2"/>
      </rPr>
      <t>informeres om beskyttede områder fx Natura 2000.</t>
    </r>
  </si>
  <si>
    <r>
      <t xml:space="preserve">Organisationen har en cykelordning for lån eller leje af cykler </t>
    </r>
    <r>
      <rPr>
        <sz val="8"/>
        <color rgb="FF008000"/>
        <rFont val="Verdana"/>
        <family val="2"/>
      </rPr>
      <t>for kollegaer og/eller gæster.</t>
    </r>
  </si>
  <si>
    <r>
      <t xml:space="preserve">Hvis relevant informerer organisationen om Blå Flag strand eller havn </t>
    </r>
    <r>
      <rPr>
        <sz val="8"/>
        <color rgb="FF008000"/>
        <rFont val="Verdana"/>
        <family val="2"/>
      </rPr>
      <t>eller tilsvarende.</t>
    </r>
  </si>
  <si>
    <t>Organisationen anbefaler andre miljømærkede turistvirksomheder.</t>
  </si>
  <si>
    <t>Organisationen låner eller lejer selv cykler ud på stedet.</t>
  </si>
  <si>
    <r>
      <t>·</t>
    </r>
    <r>
      <rPr>
        <sz val="7"/>
        <color rgb="FF000000"/>
        <rFont val="Times New Roman"/>
        <family val="1"/>
      </rPr>
      <t xml:space="preserve">       </t>
    </r>
    <r>
      <rPr>
        <i/>
        <sz val="9"/>
        <color rgb="FF000000"/>
        <rFont val="Verdana"/>
        <family val="2"/>
      </rPr>
      <t>Vi lever op til Green Tourism Organization kriterier og afsøger løbende nye muligheder for at forbedre vores miljøindsats.</t>
    </r>
  </si>
  <si>
    <r>
      <t>·</t>
    </r>
    <r>
      <rPr>
        <sz val="7"/>
        <color rgb="FF000000"/>
        <rFont val="Times New Roman"/>
        <family val="1"/>
      </rPr>
      <t xml:space="preserve">       </t>
    </r>
    <r>
      <rPr>
        <i/>
        <sz val="9"/>
        <color rgb="FF000000"/>
        <rFont val="Verdana"/>
        <family val="2"/>
      </rPr>
      <t>Vi samarbejder med vores gæster om at nedbringe stedets miljøbelastning.</t>
    </r>
  </si>
  <si>
    <t xml:space="preserve">Der skal være minimum to  kontakter, så indsatsen ikke er så sårbar. Også ændret i Green Key.
</t>
  </si>
  <si>
    <t>Pointkriterium 
80 % giver 5 p
70 % giver 4 p
60 % giver 3 p
50 % giver 2 p
45 % giver 1 p</t>
  </si>
  <si>
    <t>45 til 80 % af destinationens hoteller eller hotelværelser er miljømærket</t>
  </si>
  <si>
    <t>Jury 26-3-23: Det skal ikke give point at begrænse noget som de ikke bør have</t>
  </si>
  <si>
    <r>
      <t xml:space="preserve">Organisationen undgår kildevand </t>
    </r>
    <r>
      <rPr>
        <sz val="8"/>
        <color rgb="FF008000"/>
        <rFont val="Verdana"/>
        <family val="2"/>
      </rPr>
      <t>ved arrangementer.</t>
    </r>
    <r>
      <rPr>
        <sz val="8"/>
        <color rgb="FFFF0000"/>
        <rFont val="Verdana"/>
        <family val="2"/>
      </rPr>
      <t xml:space="preserve"> </t>
    </r>
  </si>
  <si>
    <t>Dette er fx ikke relevant for eventbureauer</t>
  </si>
  <si>
    <t>Dato for tildeling af 
Green Tourism Organization</t>
  </si>
  <si>
    <t>De ark, som er farvet grønt "A. Virksomhedsdata" og "B Ansøgning" skal udfyldes. De resterende ark markeret med blåt er til eget brug for overblik og inspiration.</t>
  </si>
  <si>
    <t>Svar "Ja", "Nej", og "Ikke relevant" i kolonne "F" i skema B og uddyb i kolonne "G". I kolonne "H" kan i samtælle jeres pointkriterier.</t>
  </si>
  <si>
    <t>Virksomheden skal sammenlagt opnå 40 % af pointene.</t>
  </si>
  <si>
    <t>Miljøhandlingsplan er præciseret</t>
  </si>
  <si>
    <r>
      <t xml:space="preserve">Organisationen gennemfører hvert år udfyldt  </t>
    </r>
    <r>
      <rPr>
        <sz val="8"/>
        <color rgb="FF008000"/>
        <rFont val="Verdana"/>
        <family val="2"/>
      </rPr>
      <t>miljøhandlingsplan med</t>
    </r>
    <r>
      <rPr>
        <sz val="8"/>
        <rFont val="Verdana"/>
        <family val="2"/>
      </rPr>
      <t xml:space="preserve"> minimum 2 miljømål
</t>
    </r>
    <r>
      <rPr>
        <i/>
        <sz val="8"/>
        <rFont val="Verdana"/>
        <family val="2"/>
      </rPr>
      <t>- Se liste med forslag i bilag 1.2.</t>
    </r>
    <r>
      <rPr>
        <sz val="8"/>
        <rFont val="Verdana"/>
        <family val="2"/>
      </rPr>
      <t xml:space="preserve">
</t>
    </r>
  </si>
  <si>
    <t xml:space="preserve">Virksomheden beregner dele af sit og/eller forretningsområdets CO2 aftryk med anerkendt målingsværktøj. </t>
  </si>
  <si>
    <t xml:space="preserve">Virksomheden sætter mål og arbejder for at nedbringe sit eller forretningsområdets CO2-aftryk. </t>
  </si>
  <si>
    <t xml:space="preserve">Bliver obligatorisk for organisationer over 10 årsværk.
</t>
  </si>
  <si>
    <r>
      <t xml:space="preserve">Organisationen har etableret en miljøgruppe med repræsentanter fra forskellige afdelinger.
</t>
    </r>
    <r>
      <rPr>
        <i/>
        <sz val="8"/>
        <rFont val="Verdana"/>
        <family val="2"/>
      </rPr>
      <t>Gælder ikke for organisationer med under 10 årsværk</t>
    </r>
    <r>
      <rPr>
        <sz val="8"/>
        <rFont val="Verdana"/>
        <family val="2"/>
      </rPr>
      <t>.</t>
    </r>
  </si>
  <si>
    <r>
      <t xml:space="preserve">Organisationen informerer turister og gæster på </t>
    </r>
    <r>
      <rPr>
        <sz val="8"/>
        <color rgb="FF008000"/>
        <rFont val="Verdana"/>
        <family val="2"/>
      </rPr>
      <t xml:space="preserve">stedet </t>
    </r>
    <r>
      <rPr>
        <sz val="8"/>
        <rFont val="Verdana"/>
        <family val="2"/>
      </rPr>
      <t>om offentlig transport.</t>
    </r>
  </si>
  <si>
    <t>Strategi om at hjælpe gæster til grønne valg</t>
  </si>
  <si>
    <r>
      <t xml:space="preserve">Rengøringsfolk eller -firma kender til procedure for miljøvenlig rengøring
</t>
    </r>
    <r>
      <rPr>
        <i/>
        <sz val="8"/>
        <color theme="1"/>
        <rFont val="Verdana"/>
        <family val="2"/>
      </rPr>
      <t>– Se bilag 5.6.</t>
    </r>
  </si>
  <si>
    <r>
      <t xml:space="preserve">Organisationen bruger primært fiberklude eller miljømærkede klude </t>
    </r>
    <r>
      <rPr>
        <sz val="8"/>
        <color rgb="FF008000"/>
        <rFont val="Verdana"/>
        <family val="2"/>
      </rPr>
      <t>ved rengøring</t>
    </r>
    <r>
      <rPr>
        <sz val="8"/>
        <color rgb="FF00B050"/>
        <rFont val="Verdana"/>
        <family val="2"/>
      </rPr>
      <t>.</t>
    </r>
  </si>
  <si>
    <r>
      <t xml:space="preserve">Organisationen har en affaldsplan. 
</t>
    </r>
    <r>
      <rPr>
        <i/>
        <sz val="8"/>
        <rFont val="Verdana"/>
        <family val="2"/>
      </rPr>
      <t>Se bilag 6.1</t>
    </r>
  </si>
  <si>
    <t>I evt. medarbejderområder skal medarbejderne have mulighed for at sortere deres affald i relevante fraktioner.</t>
  </si>
  <si>
    <t>Medarbejdersortering</t>
  </si>
  <si>
    <t>6.4a</t>
  </si>
  <si>
    <t>6.4b</t>
  </si>
  <si>
    <r>
      <t>Organisationen begrænser brug af engangsemballage</t>
    </r>
    <r>
      <rPr>
        <sz val="8"/>
        <color rgb="FF00B050"/>
        <rFont val="Verdana"/>
        <family val="2"/>
      </rPr>
      <t xml:space="preserve"> </t>
    </r>
    <r>
      <rPr>
        <sz val="8"/>
        <color rgb="FF008000"/>
        <rFont val="Verdana"/>
        <family val="2"/>
      </rPr>
      <t>og service</t>
    </r>
    <r>
      <rPr>
        <sz val="8"/>
        <rFont val="Verdana"/>
        <family val="2"/>
      </rPr>
      <t xml:space="preserve"> – især af plast.</t>
    </r>
  </si>
  <si>
    <t>Der er gennemført energisyn/ energimærkning inden for 10 år.</t>
  </si>
  <si>
    <t>Tilpasset i forhold til brug af elvarme</t>
  </si>
  <si>
    <t>Organisationen domcil bruger energieffektiv el-varme.</t>
  </si>
  <si>
    <t>El-varme</t>
  </si>
  <si>
    <r>
      <t>7.</t>
    </r>
    <r>
      <rPr>
        <sz val="8"/>
        <color rgb="FF008000"/>
        <rFont val="Verdana"/>
        <family val="2"/>
      </rPr>
      <t>18</t>
    </r>
  </si>
  <si>
    <r>
      <t xml:space="preserve">Minimum </t>
    </r>
    <r>
      <rPr>
        <sz val="8"/>
        <color rgb="FF008000"/>
        <rFont val="Verdana"/>
        <family val="2"/>
      </rPr>
      <t>20</t>
    </r>
    <r>
      <rPr>
        <sz val="8"/>
        <rFont val="Verdana"/>
        <family val="2"/>
      </rPr>
      <t xml:space="preserve"> % økologi</t>
    </r>
  </si>
  <si>
    <r>
      <t xml:space="preserve">Egne indkøb af fødevarer består af minimum </t>
    </r>
    <r>
      <rPr>
        <sz val="8"/>
        <color rgb="FF008000"/>
        <rFont val="Verdana"/>
        <family val="2"/>
      </rPr>
      <t>20</t>
    </r>
    <r>
      <rPr>
        <sz val="8"/>
        <rFont val="Verdana"/>
        <family val="2"/>
      </rPr>
      <t xml:space="preserve"> % økologi.</t>
    </r>
  </si>
  <si>
    <r>
      <t xml:space="preserve">Egne indkøb af fødevarer består af minimum </t>
    </r>
    <r>
      <rPr>
        <sz val="8"/>
        <color rgb="FF008000"/>
        <rFont val="Verdana"/>
        <family val="2"/>
      </rPr>
      <t>25</t>
    </r>
    <r>
      <rPr>
        <sz val="8"/>
        <rFont val="Verdana"/>
        <family val="2"/>
      </rPr>
      <t xml:space="preserve"> % økologi.</t>
    </r>
  </si>
  <si>
    <t>Tilføjelse fra Green Key</t>
  </si>
  <si>
    <r>
      <t xml:space="preserve">Virksomheden stiller miljøkrav i </t>
    </r>
    <r>
      <rPr>
        <sz val="8"/>
        <color rgb="FF008000"/>
        <rFont val="Verdana"/>
        <family val="2"/>
      </rPr>
      <t xml:space="preserve">eksisterende eller næste </t>
    </r>
    <r>
      <rPr>
        <sz val="8"/>
        <rFont val="Verdana"/>
        <family val="2"/>
      </rPr>
      <t>forpagtningsaftale.</t>
    </r>
  </si>
  <si>
    <r>
      <t xml:space="preserve">Organisationen har en indkøbsprocedure. 
</t>
    </r>
    <r>
      <rPr>
        <i/>
        <sz val="8"/>
        <rFont val="Verdana"/>
        <family val="2"/>
      </rPr>
      <t>Se bilag 12.1.</t>
    </r>
  </si>
  <si>
    <r>
      <rPr>
        <sz val="8"/>
        <color rgb="FF008000"/>
        <rFont val="Verdana"/>
        <family val="2"/>
      </rPr>
      <t xml:space="preserve">Grøn </t>
    </r>
    <r>
      <rPr>
        <sz val="8"/>
        <color theme="1"/>
        <rFont val="Verdana"/>
        <family val="2"/>
      </rPr>
      <t>dagsorden</t>
    </r>
  </si>
  <si>
    <r>
      <t xml:space="preserve">Organisationen har aftale med madleverandør om primært at bruge lokale fødevarer </t>
    </r>
    <r>
      <rPr>
        <sz val="8"/>
        <color rgb="FF008000"/>
        <rFont val="Verdana"/>
        <family val="2"/>
      </rPr>
      <t>ved arrangementer.</t>
    </r>
  </si>
  <si>
    <r>
      <t xml:space="preserve">Organisationen har aftale med madleverandør om primært at bruge sæsonens fødevarer </t>
    </r>
    <r>
      <rPr>
        <sz val="8"/>
        <color rgb="FF00B050"/>
        <rFont val="Verdana"/>
        <family val="2"/>
      </rPr>
      <t>v</t>
    </r>
    <r>
      <rPr>
        <sz val="8"/>
        <color rgb="FF008000"/>
        <rFont val="Verdana"/>
        <family val="2"/>
      </rPr>
      <t>ed arrangementer</t>
    </r>
    <r>
      <rPr>
        <sz val="8"/>
        <color rgb="FF00B050"/>
        <rFont val="Verdana"/>
        <family val="2"/>
      </rPr>
      <t>.</t>
    </r>
  </si>
  <si>
    <r>
      <t xml:space="preserve">Minimum 40 % af destinationens hoteller eller hotelværelser er miljømærkede.
</t>
    </r>
    <r>
      <rPr>
        <i/>
        <sz val="8"/>
        <color rgb="FF008000"/>
        <rFont val="Verdana"/>
        <family val="2"/>
      </rPr>
      <t>Hoteller med over 40 værelser tælles med i opgørelsen.</t>
    </r>
  </si>
  <si>
    <r>
      <t>Miljømærkning</t>
    </r>
    <r>
      <rPr>
        <sz val="8"/>
        <color rgb="FF008000"/>
        <rFont val="Verdana"/>
        <family val="2"/>
      </rPr>
      <t xml:space="preserve"> - del 1</t>
    </r>
  </si>
  <si>
    <t>Oranisationens navn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</si>
</sst>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73">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b/>
      <sz val="14"/>
      <color theme="1"/>
      <name val="Verdana"/>
      <family val="2"/>
    </font>
    <font>
      <sz val="10"/>
      <color rgb="FF000000"/>
      <name val="Symbol"/>
      <family val="1"/>
      <charset val="2"/>
    </font>
    <font>
      <sz val="8"/>
      <color rgb="FF00B050"/>
      <name val="Verdana"/>
      <family val="2"/>
    </font>
    <font>
      <sz val="8"/>
      <color rgb="FFFF0000"/>
      <name val="Verdana"/>
      <family val="2"/>
    </font>
    <font>
      <sz val="8"/>
      <color rgb="FF7030A0"/>
      <name val="Verdana"/>
      <family val="2"/>
    </font>
    <font>
      <sz val="8"/>
      <color theme="0"/>
      <name val="Verdana"/>
      <family val="2"/>
    </font>
    <font>
      <i/>
      <sz val="8"/>
      <name val="Verdana"/>
      <family val="2"/>
    </font>
    <font>
      <sz val="8"/>
      <color rgb="FF008000"/>
      <name val="Verdana"/>
      <family val="2"/>
    </font>
    <font>
      <u/>
      <sz val="8"/>
      <color theme="10"/>
      <name val="Verdana"/>
      <family val="2"/>
    </font>
    <font>
      <sz val="11"/>
      <color theme="1"/>
      <name val="Verdana"/>
      <family val="2"/>
    </font>
    <font>
      <i/>
      <sz val="8"/>
      <color theme="1"/>
      <name val="Verdana"/>
      <family val="2"/>
    </font>
    <font>
      <i/>
      <sz val="8"/>
      <color rgb="FF008000"/>
      <name val="Verdana"/>
      <family val="2"/>
    </font>
  </fonts>
  <fills count="20">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
      <patternFill patternType="solid">
        <fgColor theme="2"/>
        <bgColor indexed="64"/>
      </patternFill>
    </fill>
    <fill>
      <patternFill patternType="solid">
        <fgColor theme="6" tint="0.79998168889431442"/>
        <bgColor indexed="64"/>
      </patternFill>
    </fill>
    <fill>
      <patternFill patternType="solid">
        <fgColor rgb="FF0080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3" fillId="12" borderId="0" applyNumberFormat="0" applyBorder="0" applyAlignment="0" applyProtection="0"/>
    <xf numFmtId="0" fontId="14" fillId="13" borderId="0" applyNumberFormat="0" applyBorder="0" applyAlignment="0" applyProtection="0"/>
    <xf numFmtId="0" fontId="17" fillId="0" borderId="0" applyNumberFormat="0" applyFill="0" applyBorder="0" applyAlignment="0" applyProtection="0">
      <alignment vertical="top"/>
      <protection locked="0"/>
    </xf>
  </cellStyleXfs>
  <cellXfs count="351">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3" fillId="0" borderId="0" xfId="0" applyFont="1"/>
    <xf numFmtId="0" fontId="8" fillId="0" borderId="14" xfId="0" applyFont="1" applyBorder="1" applyAlignment="1">
      <alignment vertical="top" wrapText="1"/>
    </xf>
    <xf numFmtId="14" fontId="8" fillId="0" borderId="14" xfId="0" applyNumberFormat="1" applyFont="1" applyBorder="1" applyAlignment="1">
      <alignment vertical="top" wrapText="1"/>
    </xf>
    <xf numFmtId="0" fontId="1" fillId="0" borderId="0" xfId="0" applyFont="1" applyAlignment="1">
      <alignment vertical="center"/>
    </xf>
    <xf numFmtId="0" fontId="6" fillId="10" borderId="14" xfId="0" applyFont="1" applyFill="1" applyBorder="1" applyAlignment="1">
      <alignment vertical="top" wrapText="1"/>
    </xf>
    <xf numFmtId="0" fontId="6" fillId="10" borderId="14" xfId="0" applyFont="1" applyFill="1" applyBorder="1" applyAlignment="1">
      <alignment vertical="top"/>
    </xf>
    <xf numFmtId="0" fontId="6" fillId="10" borderId="14" xfId="2" applyFont="1" applyFill="1" applyBorder="1" applyAlignment="1">
      <alignment vertical="top" wrapText="1"/>
    </xf>
    <xf numFmtId="0" fontId="6" fillId="3" borderId="14" xfId="0" applyFont="1" applyFill="1" applyBorder="1" applyAlignment="1">
      <alignment vertical="top" wrapText="1"/>
    </xf>
    <xf numFmtId="0" fontId="2" fillId="0" borderId="0" xfId="0" applyFont="1" applyAlignment="1">
      <alignment vertical="top"/>
    </xf>
    <xf numFmtId="0" fontId="2" fillId="11" borderId="15" xfId="0" applyFont="1" applyFill="1" applyBorder="1" applyAlignment="1">
      <alignment vertical="top"/>
    </xf>
    <xf numFmtId="0" fontId="2" fillId="11" borderId="14" xfId="0" applyFont="1" applyFill="1" applyBorder="1" applyAlignment="1">
      <alignment vertical="top"/>
    </xf>
    <xf numFmtId="0" fontId="17" fillId="0" borderId="0" xfId="3" applyAlignment="1" applyProtection="1">
      <alignment wrapText="1"/>
    </xf>
    <xf numFmtId="0" fontId="16" fillId="0" borderId="0" xfId="0" applyFont="1" applyAlignment="1">
      <alignment wrapText="1"/>
    </xf>
    <xf numFmtId="0" fontId="6" fillId="10" borderId="14" xfId="1" applyFont="1" applyFill="1" applyBorder="1" applyAlignment="1">
      <alignment vertical="top" wrapText="1"/>
    </xf>
    <xf numFmtId="0" fontId="6" fillId="10" borderId="14" xfId="1" applyFont="1" applyFill="1" applyBorder="1" applyAlignment="1">
      <alignment vertical="top"/>
    </xf>
    <xf numFmtId="0" fontId="15" fillId="11" borderId="14" xfId="1" applyFont="1" applyFill="1" applyBorder="1" applyAlignment="1">
      <alignment vertical="top" wrapText="1"/>
    </xf>
    <xf numFmtId="0" fontId="15" fillId="11" borderId="14" xfId="0" applyFont="1" applyFill="1" applyBorder="1" applyAlignment="1">
      <alignment vertical="top" wrapText="1"/>
    </xf>
    <xf numFmtId="0" fontId="15" fillId="11" borderId="14" xfId="2" applyFont="1" applyFill="1" applyBorder="1" applyAlignment="1">
      <alignment vertical="top" wrapText="1"/>
    </xf>
    <xf numFmtId="0" fontId="15" fillId="11" borderId="14" xfId="0" applyFont="1" applyFill="1" applyBorder="1" applyAlignment="1">
      <alignment vertical="top"/>
    </xf>
    <xf numFmtId="0" fontId="1" fillId="11" borderId="14" xfId="0" applyFont="1" applyFill="1" applyBorder="1" applyAlignment="1">
      <alignment vertical="top" wrapText="1"/>
    </xf>
    <xf numFmtId="0" fontId="1" fillId="11" borderId="14" xfId="0" applyFont="1" applyFill="1" applyBorder="1" applyAlignment="1">
      <alignment vertical="top"/>
    </xf>
    <xf numFmtId="0" fontId="2" fillId="11" borderId="14" xfId="0" applyFont="1" applyFill="1" applyBorder="1" applyAlignment="1">
      <alignment vertical="top" wrapText="1"/>
    </xf>
    <xf numFmtId="0" fontId="15" fillId="11" borderId="14" xfId="1" applyFont="1" applyFill="1" applyBorder="1" applyAlignment="1">
      <alignment vertical="top"/>
    </xf>
    <xf numFmtId="0" fontId="22" fillId="0" borderId="0" xfId="0" applyFont="1" applyAlignment="1">
      <alignment vertical="center"/>
    </xf>
    <xf numFmtId="0" fontId="24"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wrapText="1" indent="2"/>
    </xf>
    <xf numFmtId="0" fontId="33" fillId="0" borderId="0" xfId="0" applyFont="1" applyAlignment="1">
      <alignment vertical="center"/>
    </xf>
    <xf numFmtId="0" fontId="34" fillId="0" borderId="0" xfId="0" applyFont="1" applyAlignment="1">
      <alignment vertical="center"/>
    </xf>
    <xf numFmtId="0" fontId="31" fillId="0" borderId="0" xfId="0" applyFont="1" applyAlignment="1">
      <alignment horizontal="left" vertical="center" indent="2"/>
    </xf>
    <xf numFmtId="0" fontId="30" fillId="0" borderId="0" xfId="0" applyFont="1" applyAlignment="1">
      <alignment horizontal="left" vertical="center" indent="2"/>
    </xf>
    <xf numFmtId="0" fontId="36" fillId="0" borderId="0" xfId="0" applyFont="1" applyAlignment="1">
      <alignment vertical="center"/>
    </xf>
    <xf numFmtId="0" fontId="37" fillId="0" borderId="0" xfId="0" applyFont="1" applyAlignment="1">
      <alignment vertical="center"/>
    </xf>
    <xf numFmtId="0" fontId="5" fillId="15" borderId="5" xfId="0" applyFont="1" applyFill="1" applyBorder="1" applyAlignment="1">
      <alignment horizontal="right" vertical="center" wrapText="1"/>
    </xf>
    <xf numFmtId="0" fontId="38" fillId="15" borderId="6" xfId="0" applyFont="1" applyFill="1" applyBorder="1" applyAlignment="1">
      <alignment vertical="center" wrapText="1"/>
    </xf>
    <xf numFmtId="0" fontId="39" fillId="7" borderId="9" xfId="0" applyFont="1" applyFill="1" applyBorder="1" applyAlignment="1">
      <alignment vertical="center" wrapText="1"/>
    </xf>
    <xf numFmtId="0" fontId="39" fillId="6" borderId="10" xfId="0" applyFont="1" applyFill="1" applyBorder="1" applyAlignment="1">
      <alignment vertical="center" wrapText="1"/>
    </xf>
    <xf numFmtId="0" fontId="4" fillId="7" borderId="9" xfId="0" applyFont="1" applyFill="1" applyBorder="1" applyAlignment="1">
      <alignment vertical="center" wrapText="1"/>
    </xf>
    <xf numFmtId="0" fontId="25" fillId="8" borderId="10" xfId="0" applyFont="1" applyFill="1" applyBorder="1" applyAlignment="1">
      <alignment vertical="center" wrapText="1"/>
    </xf>
    <xf numFmtId="0" fontId="4" fillId="7" borderId="22" xfId="0" applyFont="1" applyFill="1" applyBorder="1" applyAlignment="1">
      <alignment vertical="center" wrapText="1"/>
    </xf>
    <xf numFmtId="0" fontId="25" fillId="8" borderId="23" xfId="0" applyFont="1" applyFill="1" applyBorder="1" applyAlignment="1">
      <alignment vertical="center" wrapText="1"/>
    </xf>
    <xf numFmtId="0" fontId="41" fillId="0" borderId="0" xfId="0" applyFont="1" applyAlignment="1">
      <alignment vertical="center"/>
    </xf>
    <xf numFmtId="0" fontId="42" fillId="0" borderId="0" xfId="0" applyFont="1" applyAlignment="1">
      <alignment horizontal="left" vertical="center" indent="2"/>
    </xf>
    <xf numFmtId="0" fontId="20" fillId="0" borderId="0" xfId="0" applyFont="1" applyAlignment="1">
      <alignment vertical="center"/>
    </xf>
    <xf numFmtId="0" fontId="37" fillId="0" borderId="0" xfId="0" applyFont="1"/>
    <xf numFmtId="0" fontId="42" fillId="0" borderId="0" xfId="0" applyFont="1" applyAlignment="1">
      <alignment horizontal="left" vertical="center" wrapText="1" indent="2"/>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8"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49" fillId="0" borderId="0" xfId="0" applyFont="1"/>
    <xf numFmtId="0" fontId="50" fillId="15" borderId="5" xfId="0" applyFont="1" applyFill="1" applyBorder="1" applyAlignment="1">
      <alignment vertical="center" wrapText="1"/>
    </xf>
    <xf numFmtId="0" fontId="51" fillId="0" borderId="6" xfId="0" applyFont="1" applyBorder="1" applyAlignment="1">
      <alignment vertical="center" wrapText="1"/>
    </xf>
    <xf numFmtId="0" fontId="50" fillId="15" borderId="6" xfId="0" applyFont="1" applyFill="1" applyBorder="1" applyAlignment="1">
      <alignment vertical="center" wrapText="1"/>
    </xf>
    <xf numFmtId="0" fontId="35" fillId="0" borderId="0" xfId="0" applyFont="1"/>
    <xf numFmtId="0" fontId="22"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Border="1" applyAlignment="1">
      <alignment vertical="top" wrapText="1"/>
    </xf>
    <xf numFmtId="0" fontId="29"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3" fillId="15" borderId="16" xfId="0" applyFont="1" applyFill="1" applyBorder="1" applyAlignment="1">
      <alignment vertical="center" wrapText="1"/>
    </xf>
    <xf numFmtId="0" fontId="52" fillId="6" borderId="24" xfId="0" applyFont="1" applyFill="1" applyBorder="1" applyAlignment="1">
      <alignment vertical="center" wrapText="1"/>
    </xf>
    <xf numFmtId="0" fontId="21" fillId="6" borderId="24" xfId="0" applyFont="1" applyFill="1" applyBorder="1" applyAlignment="1">
      <alignment vertical="center" wrapText="1"/>
    </xf>
    <xf numFmtId="0" fontId="42" fillId="6" borderId="24" xfId="0" applyFont="1" applyFill="1" applyBorder="1" applyAlignment="1">
      <alignment horizontal="left" vertical="center" wrapText="1" indent="4"/>
    </xf>
    <xf numFmtId="0" fontId="12" fillId="6" borderId="18" xfId="0" applyFont="1" applyFill="1" applyBorder="1" applyAlignment="1">
      <alignment vertical="center" wrapText="1"/>
    </xf>
    <xf numFmtId="0" fontId="54" fillId="15" borderId="19" xfId="0" applyFont="1" applyFill="1" applyBorder="1" applyAlignment="1">
      <alignment vertical="center" wrapText="1"/>
    </xf>
    <xf numFmtId="0" fontId="19" fillId="15" borderId="5" xfId="0" applyFont="1" applyFill="1" applyBorder="1" applyAlignment="1">
      <alignment vertical="center" wrapText="1"/>
    </xf>
    <xf numFmtId="0" fontId="57" fillId="0" borderId="6" xfId="0" applyFont="1" applyBorder="1" applyAlignment="1">
      <alignment vertical="center" wrapText="1"/>
    </xf>
    <xf numFmtId="0" fontId="19" fillId="15" borderId="6" xfId="0" applyFont="1" applyFill="1" applyBorder="1" applyAlignment="1">
      <alignment vertical="center" wrapText="1"/>
    </xf>
    <xf numFmtId="0" fontId="58" fillId="0" borderId="0" xfId="0" applyFont="1"/>
    <xf numFmtId="0" fontId="56" fillId="0" borderId="18" xfId="0" applyFont="1" applyBorder="1" applyAlignment="1">
      <alignment vertical="center" wrapText="1"/>
    </xf>
    <xf numFmtId="0" fontId="59" fillId="15" borderId="26" xfId="0" applyFont="1" applyFill="1" applyBorder="1"/>
    <xf numFmtId="0" fontId="59" fillId="15" borderId="26" xfId="0" applyFont="1" applyFill="1" applyBorder="1" applyAlignment="1">
      <alignment vertical="center" wrapText="1"/>
    </xf>
    <xf numFmtId="14" fontId="52" fillId="6" borderId="26" xfId="0" applyNumberFormat="1" applyFont="1" applyFill="1" applyBorder="1" applyAlignment="1">
      <alignment vertical="center" wrapText="1"/>
    </xf>
    <xf numFmtId="0" fontId="21" fillId="6" borderId="26" xfId="0" applyFont="1" applyFill="1" applyBorder="1" applyAlignment="1">
      <alignment vertical="center" wrapText="1"/>
    </xf>
    <xf numFmtId="14" fontId="21" fillId="6" borderId="26" xfId="0" applyNumberFormat="1" applyFont="1" applyFill="1" applyBorder="1" applyAlignment="1">
      <alignment vertical="center" wrapText="1"/>
    </xf>
    <xf numFmtId="0" fontId="0" fillId="0" borderId="26" xfId="0" applyBorder="1"/>
    <xf numFmtId="0" fontId="55" fillId="15" borderId="18" xfId="0" applyFont="1" applyFill="1" applyBorder="1" applyAlignment="1">
      <alignment vertical="center" wrapText="1"/>
    </xf>
    <xf numFmtId="0" fontId="56" fillId="0" borderId="24" xfId="0" applyFont="1" applyBorder="1" applyAlignment="1">
      <alignment horizontal="left" vertical="center" wrapText="1" indent="4"/>
    </xf>
    <xf numFmtId="0" fontId="56" fillId="0" borderId="18" xfId="0" applyFont="1" applyBorder="1" applyAlignment="1">
      <alignment horizontal="left" vertical="center" wrapText="1" indent="4"/>
    </xf>
    <xf numFmtId="0" fontId="56" fillId="0" borderId="18" xfId="0" applyFont="1" applyBorder="1" applyAlignment="1">
      <alignment horizontal="left" vertical="center" wrapText="1" indent="2"/>
    </xf>
    <xf numFmtId="0" fontId="27" fillId="4" borderId="4" xfId="0" applyFont="1" applyFill="1" applyBorder="1" applyAlignment="1">
      <alignment vertical="center" wrapText="1"/>
    </xf>
    <xf numFmtId="0" fontId="30" fillId="0" borderId="0" xfId="0" applyFont="1" applyAlignment="1">
      <alignment vertical="center" wrapText="1"/>
    </xf>
    <xf numFmtId="0" fontId="33" fillId="16" borderId="27" xfId="0" applyFont="1" applyFill="1" applyBorder="1" applyAlignment="1">
      <alignment vertical="center" wrapText="1"/>
    </xf>
    <xf numFmtId="0" fontId="47" fillId="16" borderId="28" xfId="0" applyFont="1" applyFill="1" applyBorder="1" applyAlignment="1">
      <alignment vertical="center" wrapText="1"/>
    </xf>
    <xf numFmtId="0" fontId="47" fillId="16" borderId="28" xfId="0" applyFont="1" applyFill="1" applyBorder="1" applyAlignment="1">
      <alignment horizontal="left" vertical="center" wrapText="1" indent="2"/>
    </xf>
    <xf numFmtId="0" fontId="31" fillId="16" borderId="28" xfId="0" applyFont="1" applyFill="1" applyBorder="1" applyAlignment="1">
      <alignment horizontal="left" vertical="center" wrapText="1" indent="2"/>
    </xf>
    <xf numFmtId="0" fontId="47" fillId="16" borderId="29" xfId="0" applyFont="1" applyFill="1" applyBorder="1" applyAlignment="1">
      <alignment vertical="center" wrapText="1"/>
    </xf>
    <xf numFmtId="0" fontId="60" fillId="15" borderId="3" xfId="0" applyFont="1" applyFill="1" applyBorder="1" applyAlignment="1">
      <alignment vertical="top" wrapText="1"/>
    </xf>
    <xf numFmtId="0" fontId="60" fillId="15" borderId="4" xfId="0" applyFont="1" applyFill="1" applyBorder="1" applyAlignment="1">
      <alignment vertical="top"/>
    </xf>
    <xf numFmtId="0" fontId="60" fillId="15" borderId="4" xfId="0" applyFont="1" applyFill="1" applyBorder="1" applyAlignment="1">
      <alignment horizontal="left" vertical="top"/>
    </xf>
    <xf numFmtId="0" fontId="2" fillId="0" borderId="4" xfId="0" applyFont="1" applyBorder="1" applyAlignment="1">
      <alignment horizontal="left" vertical="top"/>
    </xf>
    <xf numFmtId="0" fontId="4" fillId="0" borderId="4" xfId="0" applyFont="1" applyBorder="1" applyAlignment="1">
      <alignment horizontal="left" vertical="top"/>
    </xf>
    <xf numFmtId="0" fontId="2" fillId="0" borderId="4" xfId="0" applyFont="1" applyBorder="1" applyAlignment="1">
      <alignment horizontal="left" vertical="top" wrapText="1"/>
    </xf>
    <xf numFmtId="0" fontId="60" fillId="15" borderId="1" xfId="0" applyFont="1" applyFill="1" applyBorder="1" applyAlignment="1">
      <alignment vertical="top" wrapText="1"/>
    </xf>
    <xf numFmtId="0" fontId="60" fillId="15" borderId="2" xfId="0" applyFont="1" applyFill="1" applyBorder="1" applyAlignment="1">
      <alignment vertical="top"/>
    </xf>
    <xf numFmtId="0" fontId="60" fillId="15" borderId="2" xfId="0" applyFont="1" applyFill="1" applyBorder="1" applyAlignment="1">
      <alignment horizontal="left" vertical="top"/>
    </xf>
    <xf numFmtId="0" fontId="60" fillId="15" borderId="14" xfId="0" applyFont="1" applyFill="1" applyBorder="1" applyAlignment="1">
      <alignment vertical="top" wrapText="1"/>
    </xf>
    <xf numFmtId="0" fontId="60" fillId="15" borderId="14" xfId="0" applyFont="1" applyFill="1" applyBorder="1" applyAlignment="1">
      <alignment vertical="top"/>
    </xf>
    <xf numFmtId="0" fontId="2" fillId="3" borderId="14" xfId="0" applyFont="1" applyFill="1" applyBorder="1" applyAlignment="1">
      <alignment vertical="top" wrapText="1"/>
    </xf>
    <xf numFmtId="0" fontId="61" fillId="0" borderId="0" xfId="0" applyFont="1" applyAlignment="1">
      <alignment vertical="center"/>
    </xf>
    <xf numFmtId="0" fontId="47" fillId="0" borderId="0" xfId="0" applyFont="1" applyAlignment="1">
      <alignment vertical="center"/>
    </xf>
    <xf numFmtId="0" fontId="62" fillId="0" borderId="0" xfId="0" applyFont="1" applyAlignment="1">
      <alignment horizontal="left" vertical="center" indent="5"/>
    </xf>
    <xf numFmtId="0" fontId="47" fillId="0" borderId="0" xfId="0" applyFont="1" applyAlignment="1">
      <alignment horizontal="left" vertical="center" indent="5"/>
    </xf>
    <xf numFmtId="0" fontId="47" fillId="0" borderId="0" xfId="0" applyFont="1" applyAlignment="1">
      <alignment vertical="center" wrapText="1"/>
    </xf>
    <xf numFmtId="0" fontId="62" fillId="0" borderId="0" xfId="0" applyFont="1" applyAlignment="1">
      <alignment horizontal="left" vertical="center" wrapText="1" indent="5"/>
    </xf>
    <xf numFmtId="0" fontId="60" fillId="15" borderId="30" xfId="0" applyFont="1" applyFill="1" applyBorder="1" applyAlignment="1">
      <alignment vertical="top"/>
    </xf>
    <xf numFmtId="0" fontId="6" fillId="10" borderId="30" xfId="0" applyFont="1" applyFill="1" applyBorder="1" applyAlignment="1">
      <alignment vertical="top"/>
    </xf>
    <xf numFmtId="0" fontId="6" fillId="10" borderId="30" xfId="1" applyFont="1" applyFill="1" applyBorder="1" applyAlignment="1">
      <alignment vertical="top"/>
    </xf>
    <xf numFmtId="0" fontId="2" fillId="3" borderId="30" xfId="0" applyFont="1" applyFill="1" applyBorder="1" applyAlignment="1">
      <alignment vertical="top" wrapText="1"/>
    </xf>
    <xf numFmtId="0" fontId="2" fillId="3" borderId="30" xfId="0" applyFont="1" applyFill="1" applyBorder="1" applyAlignment="1">
      <alignment vertical="top"/>
    </xf>
    <xf numFmtId="0" fontId="6" fillId="3" borderId="30" xfId="0" applyFont="1" applyFill="1" applyBorder="1" applyAlignment="1">
      <alignment vertical="top"/>
    </xf>
    <xf numFmtId="0" fontId="6" fillId="3" borderId="30" xfId="0" applyFont="1" applyFill="1" applyBorder="1" applyAlignment="1">
      <alignment vertical="top" wrapText="1"/>
    </xf>
    <xf numFmtId="0" fontId="6" fillId="10" borderId="30" xfId="0" applyFont="1" applyFill="1" applyBorder="1" applyAlignment="1">
      <alignment vertical="top" wrapText="1"/>
    </xf>
    <xf numFmtId="0" fontId="6" fillId="10" borderId="30" xfId="2" applyFont="1" applyFill="1" applyBorder="1" applyAlignment="1">
      <alignment vertical="top" wrapText="1"/>
    </xf>
    <xf numFmtId="0" fontId="6" fillId="10" borderId="30" xfId="1" applyFont="1" applyFill="1" applyBorder="1" applyAlignment="1">
      <alignment vertical="top" wrapText="1"/>
    </xf>
    <xf numFmtId="0" fontId="60" fillId="15" borderId="33" xfId="0" applyFont="1" applyFill="1" applyBorder="1" applyAlignment="1">
      <alignment horizontal="center" vertical="top" wrapText="1"/>
    </xf>
    <xf numFmtId="0" fontId="1" fillId="11" borderId="33" xfId="0" applyFont="1" applyFill="1" applyBorder="1" applyAlignment="1">
      <alignment horizontal="center" vertical="top" wrapText="1"/>
    </xf>
    <xf numFmtId="0" fontId="1" fillId="11" borderId="32" xfId="0" applyFont="1" applyFill="1" applyBorder="1" applyAlignment="1">
      <alignment horizontal="center" vertical="top" wrapText="1"/>
    </xf>
    <xf numFmtId="0" fontId="2" fillId="0" borderId="15" xfId="0" applyFont="1" applyBorder="1" applyAlignment="1">
      <alignment horizontal="center" vertical="top" wrapText="1"/>
    </xf>
    <xf numFmtId="0" fontId="60" fillId="15" borderId="32" xfId="0" applyFont="1" applyFill="1" applyBorder="1" applyAlignment="1">
      <alignment horizontal="center" vertical="top" wrapText="1"/>
    </xf>
    <xf numFmtId="0" fontId="3" fillId="11" borderId="33" xfId="0" applyFont="1" applyFill="1" applyBorder="1" applyAlignment="1">
      <alignment horizontal="center" vertical="top" wrapText="1"/>
    </xf>
    <xf numFmtId="0" fontId="60" fillId="15" borderId="14" xfId="0" applyFont="1" applyFill="1" applyBorder="1" applyAlignment="1">
      <alignment horizontal="center" vertical="top" wrapText="1"/>
    </xf>
    <xf numFmtId="0" fontId="15" fillId="11" borderId="33" xfId="0" applyFont="1" applyFill="1" applyBorder="1" applyAlignment="1">
      <alignment horizontal="center" vertical="top"/>
    </xf>
    <xf numFmtId="0" fontId="4" fillId="11" borderId="14" xfId="0" applyFont="1" applyFill="1" applyBorder="1" applyAlignment="1">
      <alignment horizontal="center" vertical="top" wrapText="1"/>
    </xf>
    <xf numFmtId="0" fontId="2" fillId="11" borderId="14" xfId="0" applyFont="1" applyFill="1" applyBorder="1" applyAlignment="1">
      <alignment horizontal="center" vertical="top"/>
    </xf>
    <xf numFmtId="0" fontId="2" fillId="0" borderId="0" xfId="0" applyFont="1" applyAlignment="1">
      <alignment horizontal="center" vertical="top"/>
    </xf>
    <xf numFmtId="0" fontId="2" fillId="0" borderId="14" xfId="0" applyFont="1" applyBorder="1" applyAlignment="1">
      <alignment horizontal="center" vertical="top"/>
    </xf>
    <xf numFmtId="0" fontId="60" fillId="15" borderId="31" xfId="0" applyFont="1" applyFill="1" applyBorder="1" applyAlignment="1">
      <alignment horizontal="left" vertical="top" wrapText="1"/>
    </xf>
    <xf numFmtId="0" fontId="60" fillId="15" borderId="14" xfId="0" applyFont="1" applyFill="1" applyBorder="1" applyAlignment="1">
      <alignment horizontal="center" vertical="top"/>
    </xf>
    <xf numFmtId="9" fontId="60" fillId="15" borderId="14" xfId="0" applyNumberFormat="1" applyFont="1" applyFill="1" applyBorder="1" applyAlignment="1">
      <alignment vertical="top"/>
    </xf>
    <xf numFmtId="0" fontId="2" fillId="0" borderId="31" xfId="0" applyFont="1" applyBorder="1" applyAlignment="1">
      <alignment horizontal="left" vertical="top" wrapText="1"/>
    </xf>
    <xf numFmtId="0" fontId="2" fillId="14" borderId="14" xfId="0" applyFont="1" applyFill="1" applyBorder="1" applyAlignment="1">
      <alignment horizontal="center" vertical="top"/>
    </xf>
    <xf numFmtId="0" fontId="2" fillId="14" borderId="14" xfId="0" applyFont="1" applyFill="1" applyBorder="1" applyAlignment="1">
      <alignment vertical="top"/>
    </xf>
    <xf numFmtId="0" fontId="60" fillId="15" borderId="14" xfId="0" applyFont="1" applyFill="1" applyBorder="1" applyAlignment="1">
      <alignment horizontal="left" vertical="top" wrapText="1"/>
    </xf>
    <xf numFmtId="0" fontId="15" fillId="11" borderId="14" xfId="0" applyFont="1" applyFill="1" applyBorder="1" applyAlignment="1">
      <alignment horizontal="left" vertical="top"/>
    </xf>
    <xf numFmtId="0" fontId="1" fillId="11" borderId="14" xfId="0" applyFont="1" applyFill="1" applyBorder="1" applyAlignment="1">
      <alignment horizontal="left" vertical="top" wrapText="1"/>
    </xf>
    <xf numFmtId="0" fontId="2" fillId="11" borderId="14" xfId="0" applyFont="1" applyFill="1" applyBorder="1" applyAlignment="1">
      <alignment horizontal="left" vertical="top" wrapText="1"/>
    </xf>
    <xf numFmtId="0" fontId="3" fillId="11" borderId="14" xfId="0" applyFont="1" applyFill="1" applyBorder="1" applyAlignment="1">
      <alignment horizontal="left" vertical="top" wrapText="1"/>
    </xf>
    <xf numFmtId="0" fontId="1" fillId="11" borderId="14" xfId="0" applyFont="1" applyFill="1" applyBorder="1" applyAlignment="1">
      <alignment horizontal="center" vertical="top"/>
    </xf>
    <xf numFmtId="9" fontId="1" fillId="11" borderId="14" xfId="0" applyNumberFormat="1" applyFont="1" applyFill="1" applyBorder="1" applyAlignment="1">
      <alignment vertical="top"/>
    </xf>
    <xf numFmtId="0" fontId="2" fillId="9" borderId="14" xfId="0" applyFont="1" applyFill="1" applyBorder="1" applyAlignment="1">
      <alignment vertical="top"/>
    </xf>
    <xf numFmtId="0" fontId="2" fillId="0" borderId="0" xfId="0" applyFont="1" applyAlignment="1">
      <alignment horizontal="lef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vertical="top"/>
    </xf>
    <xf numFmtId="0" fontId="2" fillId="0" borderId="14" xfId="0" applyFont="1" applyBorder="1" applyAlignment="1">
      <alignment horizontal="center" vertical="top" wrapText="1"/>
    </xf>
    <xf numFmtId="0" fontId="6" fillId="10" borderId="14" xfId="0" applyFont="1" applyFill="1" applyBorder="1" applyAlignment="1">
      <alignment horizontal="left" vertical="top" wrapText="1"/>
    </xf>
    <xf numFmtId="0" fontId="6" fillId="10" borderId="14" xfId="1" applyFont="1" applyFill="1" applyBorder="1" applyAlignment="1">
      <alignment horizontal="left" vertical="top" wrapText="1"/>
    </xf>
    <xf numFmtId="0" fontId="15" fillId="11" borderId="14" xfId="1" applyFont="1" applyFill="1" applyBorder="1" applyAlignment="1">
      <alignment horizontal="left" vertical="top" wrapText="1"/>
    </xf>
    <xf numFmtId="0" fontId="15" fillId="11" borderId="14" xfId="0" applyFont="1" applyFill="1" applyBorder="1" applyAlignment="1">
      <alignment horizontal="left" vertical="top" wrapText="1"/>
    </xf>
    <xf numFmtId="0" fontId="2" fillId="3" borderId="1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10" borderId="14" xfId="2" applyFont="1" applyFill="1" applyBorder="1" applyAlignment="1">
      <alignment horizontal="left" vertical="top" wrapText="1"/>
    </xf>
    <xf numFmtId="0" fontId="0" fillId="9" borderId="0" xfId="0" applyFill="1"/>
    <xf numFmtId="0" fontId="60" fillId="15" borderId="14" xfId="0" applyFont="1" applyFill="1" applyBorder="1"/>
    <xf numFmtId="0" fontId="4" fillId="17" borderId="14" xfId="0" applyFont="1" applyFill="1" applyBorder="1"/>
    <xf numFmtId="0" fontId="2" fillId="5" borderId="14" xfId="0" applyFont="1" applyFill="1" applyBorder="1"/>
    <xf numFmtId="0" fontId="2" fillId="0" borderId="14" xfId="0" applyFont="1" applyBorder="1"/>
    <xf numFmtId="14" fontId="8" fillId="5" borderId="14" xfId="0" applyNumberFormat="1" applyFont="1" applyFill="1" applyBorder="1" applyAlignment="1">
      <alignment vertical="top" wrapText="1"/>
    </xf>
    <xf numFmtId="0" fontId="8" fillId="5" borderId="14" xfId="0" applyFont="1" applyFill="1" applyBorder="1" applyAlignment="1">
      <alignment vertical="top" wrapText="1"/>
    </xf>
    <xf numFmtId="164" fontId="8" fillId="0" borderId="14" xfId="0" applyNumberFormat="1" applyFont="1" applyBorder="1" applyAlignment="1">
      <alignment vertical="top" wrapText="1"/>
    </xf>
    <xf numFmtId="14" fontId="8" fillId="5" borderId="14" xfId="0" applyNumberFormat="1" applyFont="1" applyFill="1" applyBorder="1" applyAlignment="1" applyProtection="1">
      <alignment vertical="top" wrapText="1"/>
      <protection locked="0"/>
    </xf>
    <xf numFmtId="1" fontId="8" fillId="5" borderId="14" xfId="0" applyNumberFormat="1" applyFont="1" applyFill="1" applyBorder="1" applyAlignment="1">
      <alignment vertical="top" wrapText="1"/>
    </xf>
    <xf numFmtId="3" fontId="2" fillId="0" borderId="14" xfId="0" applyNumberFormat="1" applyFont="1" applyBorder="1"/>
    <xf numFmtId="164" fontId="2" fillId="0" borderId="14" xfId="0" applyNumberFormat="1" applyFont="1" applyBorder="1"/>
    <xf numFmtId="0" fontId="4" fillId="5" borderId="14" xfId="0" applyFont="1" applyFill="1" applyBorder="1"/>
    <xf numFmtId="3" fontId="4" fillId="0" borderId="14" xfId="0" applyNumberFormat="1" applyFont="1" applyBorder="1"/>
    <xf numFmtId="4" fontId="4" fillId="0" borderId="14" xfId="0" applyNumberFormat="1" applyFont="1" applyBorder="1"/>
    <xf numFmtId="0" fontId="2" fillId="17" borderId="14" xfId="0" applyFont="1" applyFill="1" applyBorder="1"/>
    <xf numFmtId="4" fontId="2" fillId="0" borderId="14" xfId="0" applyNumberFormat="1" applyFont="1" applyBorder="1"/>
    <xf numFmtId="2" fontId="6" fillId="5" borderId="0" xfId="0" applyNumberFormat="1" applyFont="1" applyFill="1"/>
    <xf numFmtId="0" fontId="10" fillId="15" borderId="7" xfId="0" quotePrefix="1" applyFont="1" applyFill="1" applyBorder="1" applyAlignment="1">
      <alignment vertical="top" wrapText="1"/>
    </xf>
    <xf numFmtId="0" fontId="10" fillId="15" borderId="8" xfId="0" applyFont="1" applyFill="1" applyBorder="1" applyAlignment="1">
      <alignment vertical="top" wrapText="1"/>
    </xf>
    <xf numFmtId="14" fontId="8" fillId="5" borderId="13" xfId="0" applyNumberFormat="1" applyFont="1" applyFill="1" applyBorder="1" applyAlignment="1">
      <alignment vertical="top" wrapText="1"/>
    </xf>
    <xf numFmtId="164" fontId="8" fillId="9" borderId="13" xfId="0" applyNumberFormat="1" applyFont="1" applyFill="1" applyBorder="1" applyAlignment="1">
      <alignment vertical="top" wrapText="1"/>
    </xf>
    <xf numFmtId="0" fontId="15" fillId="11" borderId="33" xfId="0" applyFont="1" applyFill="1" applyBorder="1" applyAlignment="1">
      <alignment vertical="top" wrapText="1"/>
    </xf>
    <xf numFmtId="0" fontId="15" fillId="11" borderId="32" xfId="0" applyFont="1" applyFill="1" applyBorder="1" applyAlignment="1">
      <alignment vertical="top" wrapText="1"/>
    </xf>
    <xf numFmtId="0" fontId="15" fillId="11" borderId="33" xfId="1" applyFont="1" applyFill="1" applyBorder="1" applyAlignment="1">
      <alignment vertical="top" wrapText="1"/>
    </xf>
    <xf numFmtId="0" fontId="64" fillId="0" borderId="14" xfId="0" applyFont="1" applyBorder="1" applyAlignment="1">
      <alignment horizontal="center" vertical="top" wrapText="1"/>
    </xf>
    <xf numFmtId="0" fontId="64" fillId="0" borderId="31" xfId="0" applyFont="1" applyBorder="1" applyAlignment="1">
      <alignment horizontal="left" vertical="top" wrapText="1"/>
    </xf>
    <xf numFmtId="0" fontId="64" fillId="14" borderId="14" xfId="0" applyFont="1" applyFill="1" applyBorder="1" applyAlignment="1">
      <alignment horizontal="center" vertical="top"/>
    </xf>
    <xf numFmtId="0" fontId="64" fillId="14" borderId="14" xfId="0" applyFont="1" applyFill="1" applyBorder="1" applyAlignment="1">
      <alignment vertical="top"/>
    </xf>
    <xf numFmtId="0" fontId="64" fillId="0" borderId="0" xfId="0" applyFont="1"/>
    <xf numFmtId="0" fontId="63" fillId="0" borderId="33" xfId="0" applyFont="1" applyBorder="1" applyAlignment="1">
      <alignment horizontal="center" vertical="top" wrapText="1"/>
    </xf>
    <xf numFmtId="0" fontId="63" fillId="0" borderId="31" xfId="0" applyFont="1" applyBorder="1" applyAlignment="1">
      <alignment horizontal="left" vertical="top" wrapText="1"/>
    </xf>
    <xf numFmtId="0" fontId="63" fillId="14" borderId="14" xfId="0" applyFont="1" applyFill="1" applyBorder="1" applyAlignment="1">
      <alignment horizontal="center" vertical="top"/>
    </xf>
    <xf numFmtId="0" fontId="63" fillId="14" borderId="14" xfId="0" applyFont="1" applyFill="1" applyBorder="1" applyAlignment="1">
      <alignment vertical="top"/>
    </xf>
    <xf numFmtId="0" fontId="63" fillId="0" borderId="0" xfId="0" applyFont="1"/>
    <xf numFmtId="0" fontId="65" fillId="0" borderId="14" xfId="0" applyFont="1" applyBorder="1" applyAlignment="1">
      <alignment horizontal="center" vertical="top" wrapText="1"/>
    </xf>
    <xf numFmtId="0" fontId="65" fillId="0" borderId="31" xfId="0" applyFont="1" applyBorder="1" applyAlignment="1">
      <alignment horizontal="left" vertical="top" wrapText="1"/>
    </xf>
    <xf numFmtId="0" fontId="65" fillId="0" borderId="14" xfId="0" applyFont="1" applyBorder="1" applyAlignment="1">
      <alignment horizontal="center" vertical="top"/>
    </xf>
    <xf numFmtId="0" fontId="65" fillId="14" borderId="14" xfId="0" applyFont="1" applyFill="1" applyBorder="1" applyAlignment="1">
      <alignment vertical="top"/>
    </xf>
    <xf numFmtId="0" fontId="65" fillId="0" borderId="0" xfId="0" applyFont="1"/>
    <xf numFmtId="0" fontId="63" fillId="0" borderId="14" xfId="0" applyFont="1" applyBorder="1" applyAlignment="1">
      <alignment horizontal="center" vertical="top" wrapText="1"/>
    </xf>
    <xf numFmtId="0" fontId="63" fillId="0" borderId="14" xfId="0" applyFont="1" applyBorder="1" applyAlignment="1">
      <alignment horizontal="center" vertical="top"/>
    </xf>
    <xf numFmtId="0" fontId="2" fillId="14" borderId="15" xfId="0" applyFont="1" applyFill="1" applyBorder="1" applyAlignment="1">
      <alignment vertical="top"/>
    </xf>
    <xf numFmtId="0" fontId="2" fillId="0" borderId="15" xfId="0" applyFont="1" applyBorder="1"/>
    <xf numFmtId="0" fontId="1" fillId="11" borderId="15" xfId="0" applyFont="1" applyFill="1" applyBorder="1"/>
    <xf numFmtId="0" fontId="2" fillId="11" borderId="15" xfId="0" applyFont="1" applyFill="1" applyBorder="1"/>
    <xf numFmtId="0" fontId="2" fillId="11" borderId="14" xfId="0" applyFont="1" applyFill="1" applyBorder="1"/>
    <xf numFmtId="9" fontId="2" fillId="11" borderId="14" xfId="0" applyNumberFormat="1" applyFont="1" applyFill="1" applyBorder="1"/>
    <xf numFmtId="0" fontId="4" fillId="3" borderId="2" xfId="0" applyFont="1" applyFill="1" applyBorder="1" applyAlignment="1">
      <alignment vertical="top" wrapText="1"/>
    </xf>
    <xf numFmtId="0" fontId="6" fillId="14" borderId="14" xfId="0" applyFont="1" applyFill="1" applyBorder="1" applyAlignment="1">
      <alignment vertical="top"/>
    </xf>
    <xf numFmtId="0" fontId="2" fillId="14" borderId="14" xfId="0" applyFont="1" applyFill="1" applyBorder="1"/>
    <xf numFmtId="0" fontId="6" fillId="18" borderId="30" xfId="0" applyFont="1" applyFill="1" applyBorder="1" applyAlignment="1">
      <alignment vertical="top" wrapText="1"/>
    </xf>
    <xf numFmtId="0" fontId="63" fillId="9" borderId="14" xfId="0" applyFont="1" applyFill="1" applyBorder="1"/>
    <xf numFmtId="0" fontId="63" fillId="10" borderId="14" xfId="1" applyFont="1" applyFill="1" applyBorder="1" applyAlignment="1">
      <alignment horizontal="left" vertical="top" wrapText="1"/>
    </xf>
    <xf numFmtId="0" fontId="63" fillId="14" borderId="14" xfId="0" applyFont="1" applyFill="1" applyBorder="1"/>
    <xf numFmtId="0" fontId="63" fillId="14" borderId="0" xfId="0" applyFont="1" applyFill="1"/>
    <xf numFmtId="0" fontId="2" fillId="14" borderId="0" xfId="0" applyFont="1" applyFill="1" applyAlignment="1">
      <alignment vertical="top"/>
    </xf>
    <xf numFmtId="0" fontId="66" fillId="15" borderId="14" xfId="0" applyFont="1" applyFill="1" applyBorder="1" applyAlignment="1">
      <alignment vertical="top"/>
    </xf>
    <xf numFmtId="0" fontId="60" fillId="15" borderId="30" xfId="0" applyFont="1" applyFill="1" applyBorder="1" applyAlignment="1">
      <alignment vertical="top" wrapText="1"/>
    </xf>
    <xf numFmtId="0" fontId="64" fillId="18" borderId="30" xfId="0" applyFont="1" applyFill="1" applyBorder="1" applyAlignment="1">
      <alignment vertical="top" wrapText="1"/>
    </xf>
    <xf numFmtId="0" fontId="1" fillId="11" borderId="33" xfId="0" applyFont="1" applyFill="1" applyBorder="1" applyAlignment="1">
      <alignment vertical="top" wrapText="1"/>
    </xf>
    <xf numFmtId="0" fontId="2" fillId="0" borderId="0" xfId="0" applyFont="1" applyAlignment="1">
      <alignment vertical="top" wrapText="1"/>
    </xf>
    <xf numFmtId="0" fontId="6" fillId="10" borderId="14" xfId="0" applyFont="1" applyFill="1" applyBorder="1" applyAlignment="1">
      <alignment horizontal="left" vertical="center" wrapText="1"/>
    </xf>
    <xf numFmtId="0" fontId="6" fillId="10" borderId="30" xfId="0" applyFont="1" applyFill="1" applyBorder="1" applyAlignment="1">
      <alignment vertical="center"/>
    </xf>
    <xf numFmtId="0" fontId="2" fillId="0" borderId="14" xfId="0" applyFont="1" applyBorder="1" applyAlignment="1">
      <alignment horizontal="center" vertical="center" wrapText="1"/>
    </xf>
    <xf numFmtId="0" fontId="2" fillId="0" borderId="31" xfId="0" applyFont="1" applyBorder="1" applyAlignment="1">
      <alignment horizontal="left" vertical="center" wrapText="1"/>
    </xf>
    <xf numFmtId="0" fontId="2" fillId="14" borderId="14" xfId="0" applyFont="1" applyFill="1" applyBorder="1" applyAlignment="1">
      <alignment horizontal="center" vertical="center"/>
    </xf>
    <xf numFmtId="0" fontId="2" fillId="14" borderId="14" xfId="0" applyFont="1" applyFill="1" applyBorder="1" applyAlignment="1">
      <alignment vertical="center"/>
    </xf>
    <xf numFmtId="0" fontId="2" fillId="0" borderId="0" xfId="0" applyFont="1" applyAlignment="1">
      <alignment vertical="center"/>
    </xf>
    <xf numFmtId="0" fontId="6" fillId="0" borderId="14" xfId="0" applyFont="1" applyBorder="1" applyAlignment="1">
      <alignment horizontal="center" vertical="top" wrapText="1"/>
    </xf>
    <xf numFmtId="0" fontId="6" fillId="0" borderId="31" xfId="0" applyFont="1" applyBorder="1" applyAlignment="1">
      <alignment horizontal="left" vertical="top" wrapText="1"/>
    </xf>
    <xf numFmtId="0" fontId="6" fillId="0" borderId="14" xfId="0" applyFont="1" applyBorder="1" applyAlignment="1">
      <alignment horizontal="center" vertical="top"/>
    </xf>
    <xf numFmtId="0" fontId="6" fillId="0" borderId="0" xfId="0" applyFont="1"/>
    <xf numFmtId="0" fontId="6" fillId="14" borderId="14" xfId="0" applyFont="1" applyFill="1" applyBorder="1" applyAlignment="1">
      <alignment horizontal="center" vertical="top"/>
    </xf>
    <xf numFmtId="0" fontId="60" fillId="19" borderId="14" xfId="0" applyFont="1" applyFill="1" applyBorder="1" applyAlignment="1">
      <alignment vertical="top" wrapText="1"/>
    </xf>
    <xf numFmtId="0" fontId="60" fillId="19" borderId="14" xfId="0" applyFont="1" applyFill="1" applyBorder="1" applyAlignment="1">
      <alignment vertical="top"/>
    </xf>
    <xf numFmtId="9" fontId="60" fillId="19" borderId="14" xfId="0" applyNumberFormat="1" applyFont="1" applyFill="1" applyBorder="1" applyAlignment="1">
      <alignment vertical="top"/>
    </xf>
    <xf numFmtId="0" fontId="68" fillId="10" borderId="14" xfId="2" applyFont="1" applyFill="1" applyBorder="1" applyAlignment="1">
      <alignment horizontal="left" vertical="top" wrapText="1"/>
    </xf>
    <xf numFmtId="0" fontId="68" fillId="10" borderId="14" xfId="2" applyFont="1" applyFill="1" applyBorder="1" applyAlignment="1">
      <alignment vertical="top" wrapText="1"/>
    </xf>
    <xf numFmtId="0" fontId="68" fillId="10" borderId="14" xfId="1" applyFont="1" applyFill="1" applyBorder="1" applyAlignment="1">
      <alignment horizontal="left" vertical="top" wrapText="1"/>
    </xf>
    <xf numFmtId="0" fontId="68" fillId="10" borderId="14" xfId="1" applyFont="1" applyFill="1" applyBorder="1" applyAlignment="1">
      <alignment vertical="top" wrapText="1"/>
    </xf>
    <xf numFmtId="0" fontId="68" fillId="10" borderId="31" xfId="1" applyFont="1" applyFill="1" applyBorder="1" applyAlignment="1">
      <alignment vertical="top" wrapText="1"/>
    </xf>
    <xf numFmtId="0" fontId="68" fillId="10" borderId="14" xfId="1" applyFont="1" applyFill="1" applyBorder="1" applyAlignment="1">
      <alignment vertical="top"/>
    </xf>
    <xf numFmtId="0" fontId="68" fillId="18" borderId="30" xfId="0" applyFont="1" applyFill="1" applyBorder="1" applyAlignment="1">
      <alignment vertical="top" wrapText="1"/>
    </xf>
    <xf numFmtId="0" fontId="68" fillId="10" borderId="30" xfId="1" applyFont="1" applyFill="1" applyBorder="1" applyAlignment="1">
      <alignment vertical="top" wrapText="1"/>
    </xf>
    <xf numFmtId="0" fontId="68" fillId="3" borderId="14" xfId="0" applyFont="1" applyFill="1" applyBorder="1" applyAlignment="1">
      <alignment horizontal="left" vertical="top" wrapText="1"/>
    </xf>
    <xf numFmtId="0" fontId="68" fillId="3" borderId="14" xfId="0" applyFont="1" applyFill="1" applyBorder="1" applyAlignment="1">
      <alignment vertical="top" wrapText="1"/>
    </xf>
    <xf numFmtId="0" fontId="68" fillId="10" borderId="14" xfId="0" applyFont="1" applyFill="1" applyBorder="1" applyAlignment="1">
      <alignment vertical="top" wrapText="1"/>
    </xf>
    <xf numFmtId="0" fontId="68" fillId="3" borderId="30" xfId="0" applyFont="1" applyFill="1" applyBorder="1" applyAlignment="1">
      <alignment vertical="top"/>
    </xf>
    <xf numFmtId="0" fontId="68" fillId="3" borderId="14" xfId="0" applyFont="1" applyFill="1" applyBorder="1" applyAlignment="1">
      <alignment vertical="top"/>
    </xf>
    <xf numFmtId="0" fontId="68" fillId="18" borderId="14" xfId="0" applyFont="1" applyFill="1" applyBorder="1" applyAlignment="1">
      <alignment horizontal="left" vertical="top" wrapText="1"/>
    </xf>
    <xf numFmtId="0" fontId="68" fillId="10" borderId="30" xfId="1" applyFont="1" applyFill="1" applyBorder="1" applyAlignment="1">
      <alignment vertical="top"/>
    </xf>
    <xf numFmtId="0" fontId="68" fillId="10" borderId="14" xfId="0" applyFont="1" applyFill="1" applyBorder="1" applyAlignment="1">
      <alignment horizontal="left" vertical="top" wrapText="1"/>
    </xf>
    <xf numFmtId="0" fontId="68" fillId="0" borderId="33" xfId="0" applyFont="1" applyBorder="1" applyAlignment="1">
      <alignment horizontal="center" vertical="top" wrapText="1"/>
    </xf>
    <xf numFmtId="0" fontId="68" fillId="0" borderId="31" xfId="0" applyFont="1" applyBorder="1" applyAlignment="1">
      <alignment horizontal="left" vertical="top" wrapText="1"/>
    </xf>
    <xf numFmtId="0" fontId="68" fillId="0" borderId="14" xfId="0" applyFont="1" applyBorder="1" applyAlignment="1">
      <alignment horizontal="center" vertical="top"/>
    </xf>
    <xf numFmtId="0" fontId="4" fillId="3" borderId="4" xfId="0" applyFont="1" applyFill="1" applyBorder="1" applyAlignment="1">
      <alignment vertical="top" wrapText="1"/>
    </xf>
    <xf numFmtId="0" fontId="69" fillId="0" borderId="4" xfId="3" applyFont="1" applyFill="1" applyBorder="1" applyAlignment="1" applyProtection="1">
      <alignment horizontal="left" vertical="top"/>
    </xf>
    <xf numFmtId="0" fontId="2" fillId="0" borderId="0" xfId="0" applyFont="1" applyAlignment="1">
      <alignment horizontal="left"/>
    </xf>
    <xf numFmtId="0" fontId="56" fillId="0" borderId="25" xfId="0" applyFont="1" applyBorder="1" applyAlignment="1">
      <alignment vertical="center" wrapText="1"/>
    </xf>
    <xf numFmtId="0" fontId="56" fillId="0" borderId="20" xfId="0" applyFont="1" applyBorder="1" applyAlignment="1">
      <alignment vertical="center" wrapText="1"/>
    </xf>
    <xf numFmtId="0" fontId="56" fillId="0" borderId="19" xfId="0" applyFont="1" applyBorder="1" applyAlignment="1">
      <alignment vertical="center" wrapText="1"/>
    </xf>
    <xf numFmtId="0" fontId="56" fillId="0" borderId="17" xfId="0" applyFont="1" applyBorder="1" applyAlignment="1">
      <alignment vertical="center" wrapText="1"/>
    </xf>
    <xf numFmtId="0" fontId="56" fillId="0" borderId="18" xfId="0" applyFont="1" applyBorder="1" applyAlignment="1">
      <alignment vertical="center" wrapText="1"/>
    </xf>
    <xf numFmtId="0" fontId="56" fillId="0" borderId="17" xfId="0" applyFont="1" applyBorder="1" applyAlignment="1">
      <alignment horizontal="left" vertical="center" wrapText="1" indent="4"/>
    </xf>
    <xf numFmtId="0" fontId="56" fillId="0" borderId="18"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0" fillId="8" borderId="13" xfId="0" applyFont="1" applyFill="1" applyBorder="1" applyAlignment="1">
      <alignment vertical="center" wrapText="1"/>
    </xf>
    <xf numFmtId="0" fontId="40" fillId="8" borderId="9" xfId="0" applyFont="1" applyFill="1" applyBorder="1" applyAlignment="1">
      <alignment vertical="center" wrapText="1"/>
    </xf>
    <xf numFmtId="0" fontId="3" fillId="7" borderId="22" xfId="0" applyFont="1" applyFill="1" applyBorder="1" applyAlignment="1">
      <alignment vertical="center" wrapText="1"/>
    </xf>
    <xf numFmtId="0" fontId="40" fillId="8" borderId="22" xfId="0" applyFont="1" applyFill="1" applyBorder="1" applyAlignment="1">
      <alignment vertical="center" wrapText="1"/>
    </xf>
    <xf numFmtId="0" fontId="3" fillId="6" borderId="21" xfId="0" applyFont="1" applyFill="1" applyBorder="1" applyAlignment="1">
      <alignment vertical="center"/>
    </xf>
    <xf numFmtId="0" fontId="3" fillId="6" borderId="3" xfId="0" applyFont="1" applyFill="1" applyBorder="1" applyAlignment="1">
      <alignment vertical="center"/>
    </xf>
    <xf numFmtId="0" fontId="4" fillId="4" borderId="21" xfId="0" applyFont="1" applyFill="1" applyBorder="1" applyAlignment="1">
      <alignment vertical="center" wrapText="1"/>
    </xf>
    <xf numFmtId="0" fontId="4" fillId="4" borderId="3" xfId="0" applyFont="1" applyFill="1" applyBorder="1" applyAlignment="1">
      <alignment vertical="center"/>
    </xf>
    <xf numFmtId="0" fontId="70" fillId="0" borderId="0" xfId="0" applyFont="1"/>
    <xf numFmtId="0" fontId="70" fillId="0" borderId="0" xfId="0" applyFont="1" applyAlignment="1">
      <alignment wrapText="1"/>
    </xf>
    <xf numFmtId="0" fontId="70" fillId="0" borderId="0" xfId="0" applyFont="1" applyAlignment="1">
      <alignment vertical="top"/>
    </xf>
    <xf numFmtId="0" fontId="2" fillId="0" borderId="0" xfId="0" applyFont="1" applyBorder="1" applyAlignment="1">
      <alignment horizontal="center" vertical="top"/>
    </xf>
    <xf numFmtId="0" fontId="2" fillId="14" borderId="15" xfId="0" applyFont="1" applyFill="1" applyBorder="1"/>
    <xf numFmtId="0" fontId="2" fillId="11" borderId="14" xfId="0" applyFont="1" applyFill="1" applyBorder="1" applyAlignment="1">
      <alignment vertical="center"/>
    </xf>
    <xf numFmtId="0" fontId="60" fillId="9" borderId="0" xfId="0" applyFont="1" applyFill="1" applyBorder="1" applyAlignment="1">
      <alignment vertical="top"/>
    </xf>
    <xf numFmtId="0" fontId="66" fillId="9" borderId="0" xfId="0" applyFont="1" applyFill="1" applyBorder="1" applyAlignment="1">
      <alignment vertical="top"/>
    </xf>
    <xf numFmtId="0" fontId="6" fillId="11" borderId="14" xfId="0" applyFont="1" applyFill="1" applyBorder="1" applyAlignment="1">
      <alignment horizontal="left" vertical="top" wrapText="1"/>
    </xf>
    <xf numFmtId="0" fontId="6" fillId="11" borderId="14" xfId="0" applyFont="1" applyFill="1" applyBorder="1" applyAlignment="1">
      <alignment vertical="top" wrapText="1"/>
    </xf>
    <xf numFmtId="0" fontId="6" fillId="11" borderId="30" xfId="0" applyFont="1" applyFill="1" applyBorder="1" applyAlignment="1">
      <alignment vertical="top" wrapText="1"/>
    </xf>
    <xf numFmtId="0" fontId="6" fillId="11" borderId="33" xfId="0" applyFont="1" applyFill="1" applyBorder="1" applyAlignment="1">
      <alignment horizontal="center" vertical="top" wrapText="1"/>
    </xf>
    <xf numFmtId="0" fontId="6" fillId="11" borderId="14" xfId="0" applyFont="1" applyFill="1" applyBorder="1"/>
    <xf numFmtId="0" fontId="6" fillId="11" borderId="14" xfId="0" applyFont="1" applyFill="1" applyBorder="1" applyAlignment="1">
      <alignment vertical="center"/>
    </xf>
    <xf numFmtId="0" fontId="6" fillId="11" borderId="14" xfId="0" applyFont="1" applyFill="1" applyBorder="1" applyAlignment="1">
      <alignment vertical="top"/>
    </xf>
    <xf numFmtId="9" fontId="6" fillId="11" borderId="30" xfId="0" applyNumberFormat="1" applyFont="1" applyFill="1" applyBorder="1" applyAlignment="1">
      <alignment vertical="center"/>
    </xf>
    <xf numFmtId="9" fontId="2" fillId="11" borderId="14" xfId="0" applyNumberFormat="1" applyFont="1" applyFill="1" applyBorder="1" applyAlignment="1">
      <alignment vertical="center"/>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C7" sqref="C7"/>
    </sheetView>
  </sheetViews>
  <sheetFormatPr defaultRowHeight="15"/>
  <cols>
    <col min="1" max="1" width="5.5703125" customWidth="1"/>
    <col min="2" max="2" width="35.28515625" customWidth="1"/>
    <col min="3" max="3" width="48.5703125" style="316" customWidth="1"/>
  </cols>
  <sheetData>
    <row r="1" spans="1:6" ht="15.75" thickBot="1">
      <c r="A1" s="159"/>
      <c r="B1" s="160"/>
      <c r="C1" s="161" t="s">
        <v>0</v>
      </c>
    </row>
    <row r="2" spans="1:6" ht="15.75" thickBot="1">
      <c r="A2" s="1" t="s">
        <v>1</v>
      </c>
      <c r="B2" s="2" t="s">
        <v>896</v>
      </c>
      <c r="C2" s="156"/>
    </row>
    <row r="3" spans="1:6" ht="15.75" thickBot="1">
      <c r="A3" s="3" t="s">
        <v>2</v>
      </c>
      <c r="B3" s="4" t="s">
        <v>3</v>
      </c>
      <c r="C3" s="156"/>
      <c r="F3" s="54"/>
    </row>
    <row r="4" spans="1:6" ht="15.75" thickBot="1">
      <c r="A4" s="3" t="s">
        <v>4</v>
      </c>
      <c r="B4" s="4" t="s">
        <v>5</v>
      </c>
      <c r="C4" s="156"/>
      <c r="F4" s="54"/>
    </row>
    <row r="5" spans="1:6" ht="15.75" thickBot="1">
      <c r="A5" s="3" t="s">
        <v>6</v>
      </c>
      <c r="B5" s="4" t="s">
        <v>7</v>
      </c>
      <c r="C5" s="156"/>
      <c r="F5" s="55"/>
    </row>
    <row r="6" spans="1:6" ht="15.75" thickBot="1">
      <c r="A6" s="3" t="s">
        <v>8</v>
      </c>
      <c r="B6" s="4" t="s">
        <v>9</v>
      </c>
      <c r="C6" s="156"/>
      <c r="F6" s="55"/>
    </row>
    <row r="7" spans="1:6" ht="15.75" thickBot="1">
      <c r="A7" s="3" t="s">
        <v>10</v>
      </c>
      <c r="B7" s="4" t="s">
        <v>11</v>
      </c>
      <c r="C7" s="156"/>
    </row>
    <row r="8" spans="1:6" ht="15.75" thickBot="1">
      <c r="A8" s="3" t="s">
        <v>12</v>
      </c>
      <c r="B8" s="4" t="s">
        <v>14</v>
      </c>
      <c r="C8" s="315"/>
    </row>
    <row r="9" spans="1:6" ht="15.75" thickBot="1">
      <c r="A9" s="3" t="s">
        <v>13</v>
      </c>
      <c r="B9" s="4" t="s">
        <v>16</v>
      </c>
      <c r="C9" s="315"/>
    </row>
    <row r="10" spans="1:6" ht="15.75" thickBot="1">
      <c r="A10" s="3" t="s">
        <v>15</v>
      </c>
      <c r="B10" s="4" t="s">
        <v>18</v>
      </c>
      <c r="C10" s="156"/>
    </row>
    <row r="11" spans="1:6" ht="21.75" thickBot="1">
      <c r="A11" s="3" t="s">
        <v>17</v>
      </c>
      <c r="B11" s="4" t="s">
        <v>20</v>
      </c>
      <c r="C11" s="158"/>
    </row>
    <row r="12" spans="1:6" ht="21.75" thickBot="1">
      <c r="A12" s="3" t="s">
        <v>19</v>
      </c>
      <c r="B12" s="4" t="s">
        <v>22</v>
      </c>
      <c r="C12" s="156"/>
    </row>
    <row r="13" spans="1:6" ht="21.75" thickBot="1">
      <c r="A13" s="3" t="s">
        <v>21</v>
      </c>
      <c r="B13" s="4" t="s">
        <v>24</v>
      </c>
      <c r="C13" s="156"/>
    </row>
    <row r="14" spans="1:6" ht="21.75" thickBot="1">
      <c r="A14" s="3" t="s">
        <v>23</v>
      </c>
      <c r="B14" s="5" t="s">
        <v>524</v>
      </c>
      <c r="C14" s="156"/>
    </row>
    <row r="15" spans="1:6" ht="21.75" thickBot="1">
      <c r="A15" s="3" t="s">
        <v>25</v>
      </c>
      <c r="B15" s="5" t="s">
        <v>525</v>
      </c>
      <c r="C15" s="156"/>
    </row>
    <row r="16" spans="1:6" ht="21.75" thickBot="1">
      <c r="A16" s="3" t="s">
        <v>26</v>
      </c>
      <c r="B16" s="4" t="s">
        <v>28</v>
      </c>
      <c r="C16" s="156"/>
    </row>
    <row r="17" spans="1:3" ht="20.45" customHeight="1" thickBot="1">
      <c r="A17" s="3" t="s">
        <v>27</v>
      </c>
      <c r="B17" s="5" t="s">
        <v>526</v>
      </c>
      <c r="C17" s="156"/>
    </row>
    <row r="18" spans="1:3" ht="21.75" thickBot="1">
      <c r="A18" s="3" t="s">
        <v>29</v>
      </c>
      <c r="B18" s="4" t="s">
        <v>31</v>
      </c>
      <c r="C18" s="156"/>
    </row>
    <row r="19" spans="1:3" ht="21.75" thickBot="1">
      <c r="A19" s="3" t="s">
        <v>30</v>
      </c>
      <c r="B19" s="4" t="s">
        <v>33</v>
      </c>
      <c r="C19" s="156"/>
    </row>
    <row r="20" spans="1:3" ht="21.75" thickBot="1">
      <c r="A20" s="3" t="s">
        <v>32</v>
      </c>
      <c r="B20" s="4" t="s">
        <v>35</v>
      </c>
      <c r="C20" s="156"/>
    </row>
    <row r="21" spans="1:3" ht="21.75" thickBot="1">
      <c r="A21" s="3" t="s">
        <v>34</v>
      </c>
      <c r="B21" s="4" t="s">
        <v>52</v>
      </c>
      <c r="C21" s="156"/>
    </row>
    <row r="22" spans="1:3" ht="25.5" customHeight="1" thickBot="1">
      <c r="A22" s="42" t="s">
        <v>36</v>
      </c>
      <c r="B22" s="314" t="s">
        <v>860</v>
      </c>
      <c r="C22" s="156"/>
    </row>
    <row r="23" spans="1:3" ht="15.75" thickBot="1">
      <c r="A23" s="153"/>
      <c r="B23" s="154" t="s">
        <v>37</v>
      </c>
      <c r="C23" s="155" t="s">
        <v>38</v>
      </c>
    </row>
    <row r="24" spans="1:3" ht="21.75" thickBot="1">
      <c r="A24" s="3" t="s">
        <v>39</v>
      </c>
      <c r="B24" s="4" t="s">
        <v>40</v>
      </c>
      <c r="C24" s="156"/>
    </row>
    <row r="25" spans="1:3" ht="21.75" thickBot="1">
      <c r="A25" s="3" t="s">
        <v>41</v>
      </c>
      <c r="B25" s="4" t="s">
        <v>127</v>
      </c>
      <c r="C25" s="156"/>
    </row>
    <row r="26" spans="1:3" ht="21.75" thickBot="1">
      <c r="A26" s="3" t="s">
        <v>42</v>
      </c>
      <c r="B26" s="4" t="s">
        <v>128</v>
      </c>
      <c r="C26" s="156"/>
    </row>
    <row r="27" spans="1:3" ht="21.75" thickBot="1">
      <c r="A27" s="3" t="s">
        <v>43</v>
      </c>
      <c r="B27" s="4" t="s">
        <v>102</v>
      </c>
      <c r="C27" s="156"/>
    </row>
    <row r="28" spans="1:3" ht="21.75" thickBot="1">
      <c r="A28" s="3" t="s">
        <v>44</v>
      </c>
      <c r="B28" s="4" t="s">
        <v>99</v>
      </c>
      <c r="C28" s="156"/>
    </row>
    <row r="29" spans="1:3" ht="21.75" thickBot="1">
      <c r="A29" s="3" t="s">
        <v>45</v>
      </c>
      <c r="B29" s="4" t="s">
        <v>129</v>
      </c>
      <c r="C29" s="156"/>
    </row>
    <row r="30" spans="1:3" ht="21.75" thickBot="1">
      <c r="A30" s="3" t="s">
        <v>46</v>
      </c>
      <c r="B30" s="4" t="s">
        <v>130</v>
      </c>
      <c r="C30" s="156"/>
    </row>
    <row r="31" spans="1:3" ht="21.75" thickBot="1">
      <c r="A31" s="3" t="s">
        <v>47</v>
      </c>
      <c r="B31" s="4" t="s">
        <v>100</v>
      </c>
      <c r="C31" s="156"/>
    </row>
    <row r="32" spans="1:3" ht="21.75" thickBot="1">
      <c r="A32" s="3" t="s">
        <v>49</v>
      </c>
      <c r="B32" s="4" t="s">
        <v>101</v>
      </c>
      <c r="C32" s="315"/>
    </row>
    <row r="33" spans="1:3" ht="21.75" thickBot="1">
      <c r="A33" s="3" t="s">
        <v>50</v>
      </c>
      <c r="B33" s="4" t="s">
        <v>48</v>
      </c>
      <c r="C33" s="156"/>
    </row>
    <row r="34" spans="1:3" ht="21.75" thickBot="1">
      <c r="A34" s="3" t="s">
        <v>51</v>
      </c>
      <c r="B34" s="4" t="s">
        <v>132</v>
      </c>
      <c r="C34" s="156"/>
    </row>
    <row r="35" spans="1:3" ht="21.75" thickBot="1">
      <c r="A35" s="3" t="s">
        <v>131</v>
      </c>
      <c r="B35" s="4" t="s">
        <v>133</v>
      </c>
      <c r="C35" s="156"/>
    </row>
    <row r="36" spans="1:3" ht="21.75" thickBot="1">
      <c r="A36" s="3" t="s">
        <v>134</v>
      </c>
      <c r="B36" s="5" t="s">
        <v>98</v>
      </c>
      <c r="C36" s="157"/>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A4" sqref="A4"/>
    </sheetView>
  </sheetViews>
  <sheetFormatPr defaultRowHeight="15"/>
  <cols>
    <col min="1" max="1" width="18" customWidth="1"/>
    <col min="2" max="2" width="66.140625" customWidth="1"/>
  </cols>
  <sheetData>
    <row r="1" spans="1:2" ht="19.5">
      <c r="A1" s="66" t="s">
        <v>528</v>
      </c>
    </row>
    <row r="2" spans="1:2" ht="15.75" thickBot="1">
      <c r="A2" s="67"/>
    </row>
    <row r="3" spans="1:2" ht="15.75" thickBot="1">
      <c r="A3" s="68"/>
      <c r="B3" s="69" t="s">
        <v>0</v>
      </c>
    </row>
    <row r="4" spans="1:2" ht="15.75" thickBot="1">
      <c r="A4" s="70" t="s">
        <v>530</v>
      </c>
      <c r="B4" s="71" t="s">
        <v>293</v>
      </c>
    </row>
    <row r="5" spans="1:2" ht="15.75" thickBot="1">
      <c r="A5" s="70" t="s">
        <v>93</v>
      </c>
      <c r="B5" s="71" t="s">
        <v>293</v>
      </c>
    </row>
    <row r="6" spans="1:2" ht="15.75" thickBot="1">
      <c r="A6" s="70" t="s">
        <v>69</v>
      </c>
      <c r="B6" s="71" t="s">
        <v>293</v>
      </c>
    </row>
    <row r="7" spans="1:2" ht="39" thickBot="1">
      <c r="A7" s="70" t="s">
        <v>294</v>
      </c>
      <c r="B7" s="146" t="s">
        <v>520</v>
      </c>
    </row>
    <row r="8" spans="1:2" ht="19.5">
      <c r="A8" s="72"/>
    </row>
    <row r="9" spans="1:2">
      <c r="B9" s="73" t="s">
        <v>295</v>
      </c>
    </row>
    <row r="10" spans="1:2">
      <c r="B10" s="74" t="s">
        <v>296</v>
      </c>
    </row>
    <row r="11" spans="1:2">
      <c r="B11" s="74"/>
    </row>
    <row r="12" spans="1:2" ht="51">
      <c r="B12" s="75" t="s">
        <v>297</v>
      </c>
    </row>
    <row r="13" spans="1:2" ht="51">
      <c r="B13" s="75" t="s">
        <v>298</v>
      </c>
    </row>
    <row r="14" spans="1:2">
      <c r="B14" s="76"/>
    </row>
    <row r="15" spans="1:2">
      <c r="B15" s="73" t="s">
        <v>299</v>
      </c>
    </row>
    <row r="16" spans="1:2">
      <c r="B16" s="77" t="s">
        <v>300</v>
      </c>
    </row>
    <row r="18" spans="2:2" ht="25.5">
      <c r="B18" s="75" t="s">
        <v>457</v>
      </c>
    </row>
    <row r="20" spans="2:2" ht="25.5">
      <c r="B20" s="75" t="s">
        <v>301</v>
      </c>
    </row>
    <row r="22" spans="2:2" ht="25.5">
      <c r="B22" s="75" t="s">
        <v>459</v>
      </c>
    </row>
    <row r="23" spans="2:2">
      <c r="B23" s="79"/>
    </row>
    <row r="24" spans="2:2" ht="25.5">
      <c r="B24" s="75" t="s">
        <v>458</v>
      </c>
    </row>
    <row r="26" spans="2:2">
      <c r="B26" s="78" t="s">
        <v>302</v>
      </c>
    </row>
    <row r="28" spans="2:2" ht="25.5">
      <c r="B28" s="75" t="s">
        <v>303</v>
      </c>
    </row>
    <row r="30" spans="2:2" ht="25.5">
      <c r="B30" s="75" t="s">
        <v>460</v>
      </c>
    </row>
    <row r="32" spans="2:2" ht="25.5">
      <c r="B32" s="75" t="s">
        <v>304</v>
      </c>
    </row>
    <row r="33" spans="2:2">
      <c r="B33" s="79"/>
    </row>
    <row r="34" spans="2:2" ht="25.5">
      <c r="B34" s="75" t="s">
        <v>305</v>
      </c>
    </row>
    <row r="36" spans="2:2">
      <c r="B36" s="78" t="s">
        <v>306</v>
      </c>
    </row>
    <row r="38" spans="2:2" ht="38.25">
      <c r="B38" s="75" t="s">
        <v>307</v>
      </c>
    </row>
    <row r="40" spans="2:2" ht="38.25">
      <c r="B40" s="75" t="s">
        <v>461</v>
      </c>
    </row>
    <row r="42" spans="2:2">
      <c r="B42" s="78" t="s">
        <v>308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C645-04BC-4FBE-876E-0805FAA43CD2}">
  <sheetPr>
    <tabColor theme="4"/>
  </sheetPr>
  <dimension ref="A1:C29"/>
  <sheetViews>
    <sheetView topLeftCell="A7" workbookViewId="0"/>
  </sheetViews>
  <sheetFormatPr defaultRowHeight="15"/>
  <cols>
    <col min="1" max="1" width="18" customWidth="1"/>
    <col min="2" max="2" width="64.85546875" customWidth="1"/>
    <col min="3" max="3" width="25.7109375" customWidth="1"/>
  </cols>
  <sheetData>
    <row r="1" spans="1:2" ht="18">
      <c r="A1" s="66" t="s">
        <v>655</v>
      </c>
    </row>
    <row r="2" spans="1:2" ht="15.75" thickBot="1">
      <c r="A2" s="67"/>
    </row>
    <row r="3" spans="1:2" ht="15.75" thickBot="1">
      <c r="A3" s="68"/>
      <c r="B3" s="69" t="s">
        <v>0</v>
      </c>
    </row>
    <row r="4" spans="1:2" ht="15.75" thickBot="1">
      <c r="A4" s="70" t="s">
        <v>530</v>
      </c>
      <c r="B4" s="71" t="s">
        <v>293</v>
      </c>
    </row>
    <row r="5" spans="1:2" ht="15.75" thickBot="1">
      <c r="A5" s="70" t="s">
        <v>93</v>
      </c>
      <c r="B5" s="71" t="s">
        <v>293</v>
      </c>
    </row>
    <row r="6" spans="1:2" ht="15.75" thickBot="1">
      <c r="A6" s="70" t="s">
        <v>69</v>
      </c>
      <c r="B6" s="71" t="s">
        <v>293</v>
      </c>
    </row>
    <row r="7" spans="1:2" ht="26.25" thickBot="1">
      <c r="A7" s="70" t="s">
        <v>294</v>
      </c>
      <c r="B7" s="146" t="s">
        <v>542</v>
      </c>
    </row>
    <row r="8" spans="1:2" ht="19.5">
      <c r="A8" s="72"/>
    </row>
    <row r="9" spans="1:2" ht="18">
      <c r="B9" s="165"/>
    </row>
    <row r="10" spans="1:2" ht="38.25">
      <c r="B10" s="169" t="s">
        <v>531</v>
      </c>
    </row>
    <row r="11" spans="1:2">
      <c r="B11" s="166"/>
    </row>
    <row r="12" spans="1:2" ht="63.75">
      <c r="B12" s="169" t="s">
        <v>539</v>
      </c>
    </row>
    <row r="13" spans="1:2">
      <c r="B13" s="166"/>
    </row>
    <row r="14" spans="1:2">
      <c r="B14" s="166" t="s">
        <v>532</v>
      </c>
    </row>
    <row r="15" spans="1:2">
      <c r="B15" s="166"/>
    </row>
    <row r="16" spans="1:2" ht="25.5">
      <c r="B16" s="170" t="s">
        <v>654</v>
      </c>
    </row>
    <row r="17" spans="2:3">
      <c r="B17" s="166"/>
    </row>
    <row r="18" spans="2:3" ht="25.5">
      <c r="B18" s="170" t="s">
        <v>540</v>
      </c>
    </row>
    <row r="19" spans="2:3">
      <c r="B19" s="166"/>
    </row>
    <row r="20" spans="2:3" ht="38.25">
      <c r="B20" s="170" t="s">
        <v>541</v>
      </c>
    </row>
    <row r="21" spans="2:3">
      <c r="B21" s="168"/>
    </row>
    <row r="22" spans="2:3">
      <c r="B22" s="167" t="s">
        <v>533</v>
      </c>
    </row>
    <row r="23" spans="2:3">
      <c r="B23" s="166"/>
    </row>
    <row r="24" spans="2:3">
      <c r="B24" s="166" t="s">
        <v>69</v>
      </c>
    </row>
    <row r="25" spans="2:3">
      <c r="B25" s="166"/>
    </row>
    <row r="26" spans="2:3">
      <c r="B26" s="166" t="s">
        <v>534</v>
      </c>
      <c r="C26" s="166" t="s">
        <v>534</v>
      </c>
    </row>
    <row r="27" spans="2:3">
      <c r="B27" s="166" t="s">
        <v>535</v>
      </c>
      <c r="C27" s="166" t="s">
        <v>535</v>
      </c>
    </row>
    <row r="28" spans="2:3">
      <c r="B28" s="166" t="s">
        <v>93</v>
      </c>
      <c r="C28" s="166" t="s">
        <v>536</v>
      </c>
    </row>
    <row r="29" spans="2:3">
      <c r="B29" s="166" t="s">
        <v>537</v>
      </c>
      <c r="C29" s="166" t="s">
        <v>538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workbookViewId="0">
      <selection activeCell="A15" sqref="A15"/>
    </sheetView>
  </sheetViews>
  <sheetFormatPr defaultRowHeight="15"/>
  <cols>
    <col min="1" max="1" width="93.28515625" customWidth="1"/>
  </cols>
  <sheetData>
    <row r="1" spans="1:1" ht="18">
      <c r="A1" s="66" t="s">
        <v>469</v>
      </c>
    </row>
    <row r="2" spans="1:1">
      <c r="A2" s="74"/>
    </row>
    <row r="3" spans="1:1" ht="38.25">
      <c r="A3" s="147" t="s">
        <v>543</v>
      </c>
    </row>
    <row r="4" spans="1:1">
      <c r="A4" s="74"/>
    </row>
    <row r="5" spans="1:1" ht="15.75" thickBot="1">
      <c r="A5" s="74"/>
    </row>
    <row r="6" spans="1:1" ht="15.75" thickTop="1">
      <c r="A6" s="148" t="s">
        <v>465</v>
      </c>
    </row>
    <row r="7" spans="1:1" ht="51">
      <c r="A7" s="149" t="s">
        <v>466</v>
      </c>
    </row>
    <row r="8" spans="1:1" ht="79.5" customHeight="1">
      <c r="A8" s="149" t="s">
        <v>467</v>
      </c>
    </row>
    <row r="9" spans="1:1" ht="25.5">
      <c r="A9" s="149" t="s">
        <v>474</v>
      </c>
    </row>
    <row r="10" spans="1:1" ht="25.5">
      <c r="A10" s="150" t="s">
        <v>521</v>
      </c>
    </row>
    <row r="11" spans="1:1" ht="35.1" customHeight="1">
      <c r="A11" s="150" t="s">
        <v>522</v>
      </c>
    </row>
    <row r="12" spans="1:1" ht="51">
      <c r="A12" s="150" t="s">
        <v>470</v>
      </c>
    </row>
    <row r="13" spans="1:1" ht="76.5">
      <c r="A13" s="150" t="s">
        <v>471</v>
      </c>
    </row>
    <row r="14" spans="1:1" ht="63" customHeight="1">
      <c r="A14" s="151" t="s">
        <v>472</v>
      </c>
    </row>
    <row r="15" spans="1:1" ht="51">
      <c r="A15" s="150" t="s">
        <v>473</v>
      </c>
    </row>
    <row r="16" spans="1:1" ht="26.25" thickBot="1">
      <c r="A16" s="152" t="s">
        <v>468</v>
      </c>
    </row>
    <row r="17" ht="15.75" thickTop="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5DE2-4534-4126-AE58-4C0069638891}">
  <dimension ref="A1:A3"/>
  <sheetViews>
    <sheetView workbookViewId="0">
      <selection activeCell="E15" sqref="E15"/>
    </sheetView>
  </sheetViews>
  <sheetFormatPr defaultRowHeight="15"/>
  <sheetData>
    <row r="1" spans="1:1">
      <c r="A1" t="s">
        <v>58</v>
      </c>
    </row>
    <row r="2" spans="1:1">
      <c r="A2" t="s">
        <v>116</v>
      </c>
    </row>
    <row r="3" spans="1:1">
      <c r="A3" t="s">
        <v>544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558"/>
  <sheetViews>
    <sheetView tabSelected="1" zoomScaleNormal="100" workbookViewId="0">
      <pane ySplit="1" topLeftCell="A91" activePane="bottomLeft" state="frozen"/>
      <selection pane="bottomLeft" activeCell="A94" sqref="A94:E94"/>
    </sheetView>
  </sheetViews>
  <sheetFormatPr defaultColWidth="23.42578125" defaultRowHeight="14.25"/>
  <cols>
    <col min="1" max="1" width="5.5703125" style="207" customWidth="1"/>
    <col min="2" max="2" width="21.28515625" style="51" customWidth="1"/>
    <col min="3" max="3" width="35.85546875" style="336" customWidth="1"/>
    <col min="4" max="4" width="13.140625" style="51" customWidth="1"/>
    <col min="5" max="5" width="21.85546875" style="279" customWidth="1"/>
    <col min="6" max="6" width="7.42578125" style="192" customWidth="1"/>
    <col min="7" max="7" width="23.42578125" style="207"/>
    <col min="8" max="8" width="7.28515625" style="191" customWidth="1"/>
    <col min="9" max="9" width="6.42578125" style="191" customWidth="1"/>
    <col min="10" max="10" width="7" style="51" customWidth="1"/>
    <col min="11" max="11" width="4.140625" style="51" customWidth="1"/>
    <col min="12" max="16384" width="23.42578125" style="6"/>
  </cols>
  <sheetData>
    <row r="1" spans="1:11" ht="15" customHeight="1">
      <c r="A1" s="292" t="s">
        <v>770</v>
      </c>
      <c r="B1" s="292" t="s">
        <v>771</v>
      </c>
      <c r="C1" s="292" t="s">
        <v>283</v>
      </c>
      <c r="D1" s="293" t="s">
        <v>54</v>
      </c>
      <c r="E1" s="292" t="s">
        <v>589</v>
      </c>
      <c r="F1" s="292" t="s">
        <v>55</v>
      </c>
      <c r="G1" s="293" t="s">
        <v>56</v>
      </c>
      <c r="H1" s="293" t="s">
        <v>291</v>
      </c>
      <c r="I1" s="294" t="s">
        <v>772</v>
      </c>
      <c r="J1" s="293" t="s">
        <v>292</v>
      </c>
      <c r="K1" s="293" t="s">
        <v>54</v>
      </c>
    </row>
    <row r="2" spans="1:11" s="12" customFormat="1" ht="19.899999999999999" customHeight="1">
      <c r="A2" s="199">
        <v>1</v>
      </c>
      <c r="B2" s="162" t="s">
        <v>53</v>
      </c>
      <c r="C2" s="162" t="s">
        <v>53</v>
      </c>
      <c r="D2" s="171" t="s">
        <v>54</v>
      </c>
      <c r="E2" s="276" t="s">
        <v>589</v>
      </c>
      <c r="F2" s="187" t="s">
        <v>55</v>
      </c>
      <c r="G2" s="193" t="s">
        <v>56</v>
      </c>
      <c r="H2" s="194">
        <f>SUM(H8:H11)</f>
        <v>0</v>
      </c>
      <c r="I2" s="194">
        <f>SUM(I8:I11)</f>
        <v>8</v>
      </c>
      <c r="J2" s="195">
        <f>H2/I2</f>
        <v>0</v>
      </c>
      <c r="K2" s="163" t="s">
        <v>137</v>
      </c>
    </row>
    <row r="3" spans="1:11" ht="46.5" customHeight="1">
      <c r="A3" s="211" t="s">
        <v>152</v>
      </c>
      <c r="B3" s="47" t="s">
        <v>676</v>
      </c>
      <c r="C3" s="47" t="s">
        <v>787</v>
      </c>
      <c r="D3" s="172" t="s">
        <v>57</v>
      </c>
      <c r="E3" s="301" t="s">
        <v>854</v>
      </c>
      <c r="F3" s="210"/>
      <c r="G3" s="196"/>
      <c r="H3" s="197"/>
      <c r="I3" s="197"/>
      <c r="J3" s="198"/>
      <c r="K3" s="198" t="s">
        <v>138</v>
      </c>
    </row>
    <row r="4" spans="1:11" ht="33.75" customHeight="1">
      <c r="A4" s="211" t="s">
        <v>153</v>
      </c>
      <c r="B4" s="47" t="s">
        <v>393</v>
      </c>
      <c r="C4" s="49" t="s">
        <v>678</v>
      </c>
      <c r="D4" s="172" t="s">
        <v>57</v>
      </c>
      <c r="E4" s="301"/>
      <c r="F4" s="210"/>
      <c r="G4" s="196"/>
      <c r="H4" s="197"/>
      <c r="I4" s="197"/>
      <c r="J4" s="198"/>
      <c r="K4" s="198" t="s">
        <v>138</v>
      </c>
    </row>
    <row r="5" spans="1:11" ht="42" customHeight="1">
      <c r="A5" s="211" t="s">
        <v>243</v>
      </c>
      <c r="B5" s="47" t="s">
        <v>275</v>
      </c>
      <c r="C5" s="47" t="s">
        <v>865</v>
      </c>
      <c r="D5" s="172" t="s">
        <v>57</v>
      </c>
      <c r="E5" s="301" t="s">
        <v>864</v>
      </c>
      <c r="F5" s="210"/>
      <c r="G5" s="196"/>
      <c r="H5" s="197"/>
      <c r="I5" s="197"/>
      <c r="J5" s="198"/>
      <c r="K5" s="198" t="s">
        <v>138</v>
      </c>
    </row>
    <row r="6" spans="1:11" ht="24.75" customHeight="1">
      <c r="A6" s="211" t="s">
        <v>154</v>
      </c>
      <c r="B6" s="47" t="s">
        <v>677</v>
      </c>
      <c r="C6" s="47" t="s">
        <v>679</v>
      </c>
      <c r="D6" s="172" t="s">
        <v>57</v>
      </c>
      <c r="E6" s="301"/>
      <c r="F6" s="210"/>
      <c r="G6" s="196"/>
      <c r="H6" s="197"/>
      <c r="I6" s="197"/>
      <c r="J6" s="198"/>
      <c r="K6" s="198" t="s">
        <v>138</v>
      </c>
    </row>
    <row r="7" spans="1:11" s="286" customFormat="1" ht="25.5" customHeight="1">
      <c r="A7" s="280" t="s">
        <v>155</v>
      </c>
      <c r="B7" s="47" t="s">
        <v>755</v>
      </c>
      <c r="C7" s="47" t="s">
        <v>758</v>
      </c>
      <c r="D7" s="281" t="s">
        <v>57</v>
      </c>
      <c r="E7" s="301"/>
      <c r="F7" s="282"/>
      <c r="G7" s="283"/>
      <c r="H7" s="284"/>
      <c r="I7" s="284"/>
      <c r="J7" s="285"/>
      <c r="K7" s="285" t="s">
        <v>138</v>
      </c>
    </row>
    <row r="8" spans="1:11" ht="27" customHeight="1">
      <c r="A8" s="211" t="s">
        <v>156</v>
      </c>
      <c r="B8" s="47" t="s">
        <v>201</v>
      </c>
      <c r="C8" s="47" t="s">
        <v>680</v>
      </c>
      <c r="D8" s="172" t="s">
        <v>57</v>
      </c>
      <c r="E8" s="301"/>
      <c r="F8" s="210"/>
      <c r="G8" s="196"/>
      <c r="H8" s="197"/>
      <c r="I8" s="197"/>
      <c r="J8" s="198"/>
      <c r="K8" s="198" t="s">
        <v>138</v>
      </c>
    </row>
    <row r="9" spans="1:11" ht="10.5">
      <c r="A9" s="214">
        <v>1</v>
      </c>
      <c r="B9" s="59" t="s">
        <v>203</v>
      </c>
      <c r="C9" s="59" t="s">
        <v>203</v>
      </c>
      <c r="D9" s="61" t="s">
        <v>54</v>
      </c>
      <c r="E9" s="240"/>
      <c r="F9" s="186" t="s">
        <v>55</v>
      </c>
      <c r="G9" s="201" t="s">
        <v>56</v>
      </c>
      <c r="H9" s="190"/>
      <c r="I9" s="190"/>
      <c r="J9" s="53"/>
      <c r="K9" s="53" t="s">
        <v>137</v>
      </c>
    </row>
    <row r="10" spans="1:11" ht="35.25" customHeight="1">
      <c r="A10" s="297" t="s">
        <v>641</v>
      </c>
      <c r="B10" s="298" t="s">
        <v>642</v>
      </c>
      <c r="C10" s="299" t="s">
        <v>866</v>
      </c>
      <c r="D10" s="304" t="s">
        <v>628</v>
      </c>
      <c r="E10" s="308" t="s">
        <v>645</v>
      </c>
      <c r="F10" s="210"/>
      <c r="G10" s="222"/>
      <c r="H10" s="192">
        <f>IF(F10="Ja",I10,0)</f>
        <v>0</v>
      </c>
      <c r="I10" s="192">
        <f>IF(F10="Ikke relevant",0,5)</f>
        <v>5</v>
      </c>
      <c r="J10" s="268"/>
      <c r="K10" s="267" t="s">
        <v>138</v>
      </c>
    </row>
    <row r="11" spans="1:11" ht="37.5" customHeight="1">
      <c r="A11" s="297" t="s">
        <v>643</v>
      </c>
      <c r="B11" s="298" t="s">
        <v>644</v>
      </c>
      <c r="C11" s="299" t="s">
        <v>867</v>
      </c>
      <c r="D11" s="304" t="s">
        <v>609</v>
      </c>
      <c r="E11" s="308" t="s">
        <v>645</v>
      </c>
      <c r="F11" s="210"/>
      <c r="G11" s="222"/>
      <c r="H11" s="192">
        <f>IF(F11="Ja",I11,0)</f>
        <v>0</v>
      </c>
      <c r="I11" s="192">
        <f>IF(F11="Ikke relevant",0,3)</f>
        <v>3</v>
      </c>
      <c r="J11" s="268"/>
      <c r="K11" s="198" t="s">
        <v>138</v>
      </c>
    </row>
    <row r="12" spans="1:11" ht="19.899999999999999" customHeight="1">
      <c r="A12" s="199">
        <v>2</v>
      </c>
      <c r="B12" s="162" t="s">
        <v>284</v>
      </c>
      <c r="C12" s="162" t="s">
        <v>284</v>
      </c>
      <c r="D12" s="163" t="s">
        <v>54</v>
      </c>
      <c r="E12" s="276" t="s">
        <v>589</v>
      </c>
      <c r="F12" s="181" t="s">
        <v>55</v>
      </c>
      <c r="G12" s="199" t="s">
        <v>56</v>
      </c>
      <c r="H12" s="194">
        <f>SUM(H18:H21)</f>
        <v>0</v>
      </c>
      <c r="I12" s="194">
        <f>SUM(I18:I21)</f>
        <v>8</v>
      </c>
      <c r="J12" s="195">
        <f>H12/I12</f>
        <v>0</v>
      </c>
      <c r="K12" s="53" t="s">
        <v>137</v>
      </c>
    </row>
    <row r="13" spans="1:11" ht="26.25" customHeight="1">
      <c r="A13" s="211" t="s">
        <v>157</v>
      </c>
      <c r="B13" s="47" t="s">
        <v>286</v>
      </c>
      <c r="C13" s="47" t="s">
        <v>788</v>
      </c>
      <c r="D13" s="172" t="s">
        <v>57</v>
      </c>
      <c r="E13" s="301" t="s">
        <v>665</v>
      </c>
      <c r="F13" s="210"/>
      <c r="G13" s="196"/>
      <c r="H13" s="197"/>
      <c r="I13" s="197"/>
      <c r="J13" s="198"/>
      <c r="K13" s="198" t="s">
        <v>138</v>
      </c>
    </row>
    <row r="14" spans="1:11" s="247" customFormat="1" ht="24.75" customHeight="1">
      <c r="A14" s="211" t="s">
        <v>158</v>
      </c>
      <c r="B14" s="47" t="s">
        <v>287</v>
      </c>
      <c r="C14" s="47" t="s">
        <v>789</v>
      </c>
      <c r="D14" s="172" t="s">
        <v>57</v>
      </c>
      <c r="E14" s="301" t="s">
        <v>666</v>
      </c>
      <c r="F14" s="210"/>
      <c r="G14" s="196"/>
      <c r="H14" s="197"/>
      <c r="I14" s="197"/>
      <c r="J14" s="198"/>
      <c r="K14" s="267" t="s">
        <v>138</v>
      </c>
    </row>
    <row r="15" spans="1:11" ht="27" customHeight="1">
      <c r="A15" s="211" t="s">
        <v>159</v>
      </c>
      <c r="B15" s="47" t="s">
        <v>668</v>
      </c>
      <c r="C15" s="47" t="s">
        <v>790</v>
      </c>
      <c r="D15" s="172" t="s">
        <v>57</v>
      </c>
      <c r="E15" s="301"/>
      <c r="F15" s="210"/>
      <c r="G15" s="196"/>
      <c r="H15" s="197"/>
      <c r="I15" s="197"/>
      <c r="J15" s="198"/>
      <c r="K15" s="267" t="s">
        <v>138</v>
      </c>
    </row>
    <row r="16" spans="1:11" ht="40.5" customHeight="1">
      <c r="A16" s="212" t="s">
        <v>190</v>
      </c>
      <c r="B16" s="56" t="s">
        <v>669</v>
      </c>
      <c r="C16" s="56" t="s">
        <v>791</v>
      </c>
      <c r="D16" s="173" t="s">
        <v>57</v>
      </c>
      <c r="E16" s="301" t="s">
        <v>667</v>
      </c>
      <c r="F16" s="210"/>
      <c r="G16" s="196"/>
      <c r="H16" s="197"/>
      <c r="I16" s="197"/>
      <c r="J16" s="198"/>
      <c r="K16" s="267" t="s">
        <v>138</v>
      </c>
    </row>
    <row r="17" spans="1:11" ht="35.25" customHeight="1">
      <c r="A17" s="212" t="s">
        <v>202</v>
      </c>
      <c r="B17" s="56" t="s">
        <v>288</v>
      </c>
      <c r="C17" s="56" t="s">
        <v>792</v>
      </c>
      <c r="D17" s="173" t="s">
        <v>57</v>
      </c>
      <c r="E17" s="269"/>
      <c r="F17" s="210"/>
      <c r="G17" s="196"/>
      <c r="H17" s="197"/>
      <c r="I17" s="197"/>
      <c r="J17" s="198"/>
      <c r="K17" s="267" t="s">
        <v>138</v>
      </c>
    </row>
    <row r="18" spans="1:11" ht="63" customHeight="1">
      <c r="A18" s="212" t="s">
        <v>793</v>
      </c>
      <c r="B18" s="56" t="s">
        <v>245</v>
      </c>
      <c r="C18" s="56" t="s">
        <v>869</v>
      </c>
      <c r="D18" s="309" t="s">
        <v>57</v>
      </c>
      <c r="E18" s="301" t="s">
        <v>868</v>
      </c>
      <c r="F18" s="210"/>
      <c r="G18" s="196"/>
      <c r="H18" s="197"/>
      <c r="I18" s="197"/>
      <c r="J18" s="198"/>
      <c r="K18" s="198" t="s">
        <v>138</v>
      </c>
    </row>
    <row r="19" spans="1:11" ht="13.15" customHeight="1">
      <c r="A19" s="213">
        <v>2</v>
      </c>
      <c r="B19" s="58" t="s">
        <v>203</v>
      </c>
      <c r="C19" s="58" t="s">
        <v>203</v>
      </c>
      <c r="D19" s="65" t="s">
        <v>54</v>
      </c>
      <c r="E19" s="242"/>
      <c r="F19" s="188" t="s">
        <v>55</v>
      </c>
      <c r="G19" s="200" t="s">
        <v>56</v>
      </c>
      <c r="H19" s="190"/>
      <c r="I19" s="190"/>
      <c r="J19" s="53"/>
      <c r="K19" s="53" t="s">
        <v>137</v>
      </c>
    </row>
    <row r="20" spans="1:11" ht="28.5" customHeight="1">
      <c r="A20" s="212" t="s">
        <v>204</v>
      </c>
      <c r="B20" s="56" t="s">
        <v>246</v>
      </c>
      <c r="C20" s="56" t="s">
        <v>744</v>
      </c>
      <c r="D20" s="173" t="s">
        <v>276</v>
      </c>
      <c r="E20" s="269"/>
      <c r="F20" s="210"/>
      <c r="G20" s="196"/>
      <c r="H20" s="192">
        <f>IF(F20="Ja",I20,0)</f>
        <v>0</v>
      </c>
      <c r="I20" s="192">
        <f>IF(F20="Ikke relevant",0,5)</f>
        <v>5</v>
      </c>
      <c r="J20" s="198"/>
      <c r="K20" s="198" t="s">
        <v>135</v>
      </c>
    </row>
    <row r="21" spans="1:11" ht="25.5" customHeight="1">
      <c r="A21" s="212" t="s">
        <v>205</v>
      </c>
      <c r="B21" s="56" t="s">
        <v>247</v>
      </c>
      <c r="C21" s="56" t="s">
        <v>590</v>
      </c>
      <c r="D21" s="173" t="s">
        <v>277</v>
      </c>
      <c r="E21" s="269"/>
      <c r="F21" s="210"/>
      <c r="G21" s="196"/>
      <c r="H21" s="192">
        <f>IF(F21="Ja",I21,0)</f>
        <v>0</v>
      </c>
      <c r="I21" s="192">
        <f>IF(F21="Ikke relevant",0,3)</f>
        <v>3</v>
      </c>
      <c r="J21" s="198"/>
      <c r="K21" s="198" t="s">
        <v>135</v>
      </c>
    </row>
    <row r="22" spans="1:11" ht="19.899999999999999" customHeight="1">
      <c r="A22" s="199">
        <v>3</v>
      </c>
      <c r="B22" s="162" t="s">
        <v>59</v>
      </c>
      <c r="C22" s="162" t="s">
        <v>59</v>
      </c>
      <c r="D22" s="163" t="s">
        <v>54</v>
      </c>
      <c r="E22" s="276" t="s">
        <v>589</v>
      </c>
      <c r="F22" s="181" t="s">
        <v>55</v>
      </c>
      <c r="G22" s="199" t="s">
        <v>56</v>
      </c>
      <c r="H22" s="194">
        <f>SUM(H27:H29)</f>
        <v>0</v>
      </c>
      <c r="I22" s="194">
        <f>SUM(I27:I29)</f>
        <v>10</v>
      </c>
      <c r="J22" s="195">
        <f>H22/I22</f>
        <v>0</v>
      </c>
      <c r="K22" s="163" t="s">
        <v>137</v>
      </c>
    </row>
    <row r="23" spans="1:11" ht="36" customHeight="1">
      <c r="A23" s="211" t="s">
        <v>160</v>
      </c>
      <c r="B23" s="47" t="s">
        <v>136</v>
      </c>
      <c r="C23" s="47" t="s">
        <v>794</v>
      </c>
      <c r="D23" s="172" t="s">
        <v>57</v>
      </c>
      <c r="E23" s="269"/>
      <c r="F23" s="210"/>
      <c r="G23" s="196"/>
      <c r="H23" s="197"/>
      <c r="I23" s="197"/>
      <c r="J23" s="198"/>
      <c r="K23" s="198" t="s">
        <v>138</v>
      </c>
    </row>
    <row r="24" spans="1:11" ht="36" customHeight="1">
      <c r="A24" s="211" t="s">
        <v>161</v>
      </c>
      <c r="B24" s="47" t="s">
        <v>681</v>
      </c>
      <c r="C24" s="47" t="s">
        <v>795</v>
      </c>
      <c r="D24" s="172" t="s">
        <v>57</v>
      </c>
      <c r="E24" s="269"/>
      <c r="F24" s="210"/>
      <c r="G24" s="196"/>
      <c r="H24" s="197"/>
      <c r="I24" s="197"/>
      <c r="J24" s="198"/>
      <c r="K24" s="198" t="s">
        <v>138</v>
      </c>
    </row>
    <row r="25" spans="1:11" ht="27.75" customHeight="1">
      <c r="A25" s="211" t="s">
        <v>162</v>
      </c>
      <c r="B25" s="47" t="s">
        <v>475</v>
      </c>
      <c r="C25" s="47" t="s">
        <v>870</v>
      </c>
      <c r="D25" s="172" t="s">
        <v>57</v>
      </c>
      <c r="E25" s="269" t="s">
        <v>664</v>
      </c>
      <c r="F25" s="210"/>
      <c r="G25" s="196"/>
      <c r="H25" s="197"/>
      <c r="I25" s="197"/>
      <c r="J25" s="198"/>
      <c r="K25" s="198" t="s">
        <v>138</v>
      </c>
    </row>
    <row r="26" spans="1:11" ht="10.5">
      <c r="A26" s="214">
        <v>3</v>
      </c>
      <c r="B26" s="59" t="s">
        <v>203</v>
      </c>
      <c r="C26" s="59" t="s">
        <v>203</v>
      </c>
      <c r="D26" s="61" t="s">
        <v>54</v>
      </c>
      <c r="E26" s="240"/>
      <c r="F26" s="186" t="s">
        <v>55</v>
      </c>
      <c r="G26" s="201" t="s">
        <v>56</v>
      </c>
      <c r="H26" s="190"/>
      <c r="I26" s="190"/>
      <c r="J26" s="53"/>
      <c r="K26" s="53" t="s">
        <v>137</v>
      </c>
    </row>
    <row r="27" spans="1:11" ht="34.5" customHeight="1">
      <c r="A27" s="211" t="s">
        <v>163</v>
      </c>
      <c r="B27" s="47" t="s">
        <v>682</v>
      </c>
      <c r="C27" s="49" t="s">
        <v>796</v>
      </c>
      <c r="D27" s="173" t="s">
        <v>277</v>
      </c>
      <c r="E27" s="269"/>
      <c r="F27" s="210"/>
      <c r="G27" s="196"/>
      <c r="H27" s="192">
        <f>IF(F27="Ja",I27,0)</f>
        <v>0</v>
      </c>
      <c r="I27" s="192">
        <f>IF(F27="Ikke relevant",0,3)</f>
        <v>3</v>
      </c>
      <c r="J27" s="198"/>
      <c r="K27" s="198" t="s">
        <v>135</v>
      </c>
    </row>
    <row r="28" spans="1:11" ht="26.25" customHeight="1">
      <c r="A28" s="211" t="s">
        <v>206</v>
      </c>
      <c r="B28" s="47" t="s">
        <v>289</v>
      </c>
      <c r="C28" s="47" t="s">
        <v>797</v>
      </c>
      <c r="D28" s="173" t="s">
        <v>277</v>
      </c>
      <c r="E28" s="269"/>
      <c r="F28" s="210"/>
      <c r="G28" s="196"/>
      <c r="H28" s="192">
        <f>IF(F28="Ja",I28,0)</f>
        <v>0</v>
      </c>
      <c r="I28" s="192">
        <f>IF(F28="Ikke relevant",0,3)</f>
        <v>3</v>
      </c>
      <c r="J28" s="198"/>
      <c r="K28" s="198" t="s">
        <v>135</v>
      </c>
    </row>
    <row r="29" spans="1:11" ht="27.75" customHeight="1">
      <c r="A29" s="211" t="s">
        <v>207</v>
      </c>
      <c r="B29" s="47" t="s">
        <v>683</v>
      </c>
      <c r="C29" s="47" t="s">
        <v>591</v>
      </c>
      <c r="D29" s="173" t="s">
        <v>278</v>
      </c>
      <c r="E29" s="269"/>
      <c r="F29" s="210"/>
      <c r="G29" s="196"/>
      <c r="H29" s="192">
        <f>IF(F29="Ja",I29,0)</f>
        <v>0</v>
      </c>
      <c r="I29" s="192">
        <f>IF(F29="Ikke relevant",0,4)</f>
        <v>4</v>
      </c>
      <c r="J29" s="198"/>
      <c r="K29" s="198" t="s">
        <v>135</v>
      </c>
    </row>
    <row r="30" spans="1:11" s="252" customFormat="1" ht="29.25" customHeight="1">
      <c r="A30" s="310" t="s">
        <v>656</v>
      </c>
      <c r="B30" s="305" t="s">
        <v>871</v>
      </c>
      <c r="C30" s="305" t="s">
        <v>684</v>
      </c>
      <c r="D30" s="309" t="s">
        <v>276</v>
      </c>
      <c r="E30" s="301" t="s">
        <v>756</v>
      </c>
      <c r="F30" s="311"/>
      <c r="G30" s="312"/>
      <c r="H30" s="313">
        <f>IF(F30="Ja",I30,0)</f>
        <v>0</v>
      </c>
      <c r="I30" s="313">
        <v>3</v>
      </c>
      <c r="J30" s="251"/>
      <c r="K30" s="251"/>
    </row>
    <row r="31" spans="1:11" ht="19.899999999999999" customHeight="1">
      <c r="A31" s="199">
        <v>4</v>
      </c>
      <c r="B31" s="162" t="s">
        <v>60</v>
      </c>
      <c r="C31" s="162" t="s">
        <v>60</v>
      </c>
      <c r="D31" s="163" t="s">
        <v>54</v>
      </c>
      <c r="E31" s="276" t="s">
        <v>589</v>
      </c>
      <c r="F31" s="181" t="s">
        <v>55</v>
      </c>
      <c r="G31" s="199" t="s">
        <v>56</v>
      </c>
      <c r="H31" s="194">
        <f>SUM(H32:H44)</f>
        <v>0</v>
      </c>
      <c r="I31" s="194">
        <f>SUM(I32:I44)</f>
        <v>15</v>
      </c>
      <c r="J31" s="195">
        <f>H31/I31</f>
        <v>0</v>
      </c>
      <c r="K31" s="163" t="s">
        <v>137</v>
      </c>
    </row>
    <row r="32" spans="1:11" ht="24.75" customHeight="1">
      <c r="A32" s="215" t="s">
        <v>164</v>
      </c>
      <c r="B32" s="164" t="s">
        <v>248</v>
      </c>
      <c r="C32" s="164" t="s">
        <v>685</v>
      </c>
      <c r="D32" s="174" t="s">
        <v>57</v>
      </c>
      <c r="E32" s="269"/>
      <c r="F32" s="210"/>
      <c r="G32" s="196"/>
      <c r="H32" s="197"/>
      <c r="I32" s="197"/>
      <c r="J32" s="198"/>
      <c r="K32" s="198" t="s">
        <v>138</v>
      </c>
    </row>
    <row r="33" spans="1:11" ht="28.5" customHeight="1">
      <c r="A33" s="215" t="s">
        <v>165</v>
      </c>
      <c r="B33" s="164" t="s">
        <v>687</v>
      </c>
      <c r="C33" s="164" t="s">
        <v>686</v>
      </c>
      <c r="D33" s="174" t="str">
        <f>$D$32</f>
        <v>Obligatorisk</v>
      </c>
      <c r="E33" s="269"/>
      <c r="F33" s="210"/>
      <c r="G33" s="196"/>
      <c r="H33" s="197"/>
      <c r="I33" s="197"/>
      <c r="J33" s="198"/>
      <c r="K33" s="198" t="s">
        <v>138</v>
      </c>
    </row>
    <row r="34" spans="1:11" ht="22.5" customHeight="1">
      <c r="A34" s="215" t="s">
        <v>166</v>
      </c>
      <c r="B34" s="164" t="s">
        <v>477</v>
      </c>
      <c r="C34" s="164" t="s">
        <v>798</v>
      </c>
      <c r="D34" s="175" t="s">
        <v>57</v>
      </c>
      <c r="E34" s="269"/>
      <c r="F34" s="210"/>
      <c r="G34" s="196"/>
      <c r="H34" s="197"/>
      <c r="I34" s="197"/>
      <c r="J34" s="198"/>
      <c r="K34" s="198" t="s">
        <v>138</v>
      </c>
    </row>
    <row r="35" spans="1:11" ht="25.5" customHeight="1">
      <c r="A35" s="215" t="s">
        <v>476</v>
      </c>
      <c r="B35" s="164" t="s">
        <v>688</v>
      </c>
      <c r="C35" s="164" t="s">
        <v>799</v>
      </c>
      <c r="D35" s="175" t="s">
        <v>57</v>
      </c>
      <c r="E35" s="269"/>
      <c r="F35" s="210"/>
      <c r="G35" s="196"/>
      <c r="H35" s="197"/>
      <c r="I35" s="197"/>
      <c r="J35" s="198"/>
      <c r="K35" s="198" t="s">
        <v>138</v>
      </c>
    </row>
    <row r="36" spans="1:11" ht="27" customHeight="1">
      <c r="A36" s="215" t="s">
        <v>208</v>
      </c>
      <c r="B36" s="164" t="s">
        <v>252</v>
      </c>
      <c r="C36" s="164" t="s">
        <v>800</v>
      </c>
      <c r="D36" s="175" t="s">
        <v>57</v>
      </c>
      <c r="E36" s="269"/>
      <c r="F36" s="210"/>
      <c r="G36" s="196"/>
      <c r="H36" s="197"/>
      <c r="I36" s="197"/>
      <c r="J36" s="198"/>
      <c r="K36" s="198" t="s">
        <v>138</v>
      </c>
    </row>
    <row r="37" spans="1:11" ht="16.5" customHeight="1">
      <c r="A37" s="215" t="s">
        <v>209</v>
      </c>
      <c r="B37" s="164" t="s">
        <v>478</v>
      </c>
      <c r="C37" s="164" t="s">
        <v>801</v>
      </c>
      <c r="D37" s="175" t="s">
        <v>57</v>
      </c>
      <c r="E37" s="269"/>
      <c r="F37" s="210"/>
      <c r="G37" s="196"/>
      <c r="H37" s="197"/>
      <c r="I37" s="197"/>
      <c r="J37" s="198"/>
      <c r="K37" s="198" t="s">
        <v>138</v>
      </c>
    </row>
    <row r="38" spans="1:11" s="247" customFormat="1" ht="18" customHeight="1">
      <c r="A38" s="216" t="s">
        <v>210</v>
      </c>
      <c r="B38" s="50" t="s">
        <v>479</v>
      </c>
      <c r="C38" s="50" t="s">
        <v>805</v>
      </c>
      <c r="D38" s="176" t="s">
        <v>57</v>
      </c>
      <c r="E38" s="269"/>
      <c r="F38" s="210"/>
      <c r="G38" s="196"/>
      <c r="H38" s="197"/>
      <c r="I38" s="197"/>
      <c r="J38" s="198"/>
      <c r="K38" s="267" t="s">
        <v>138</v>
      </c>
    </row>
    <row r="39" spans="1:11" ht="10.5">
      <c r="A39" s="214">
        <v>4</v>
      </c>
      <c r="B39" s="59" t="s">
        <v>218</v>
      </c>
      <c r="C39" s="59"/>
      <c r="D39" s="61" t="s">
        <v>54</v>
      </c>
      <c r="E39" s="240"/>
      <c r="F39" s="182" t="s">
        <v>55</v>
      </c>
      <c r="G39" s="201" t="s">
        <v>250</v>
      </c>
      <c r="H39" s="190"/>
      <c r="I39" s="190"/>
      <c r="J39" s="53"/>
      <c r="K39" s="53" t="s">
        <v>137</v>
      </c>
    </row>
    <row r="40" spans="1:11" ht="21">
      <c r="A40" s="216" t="s">
        <v>480</v>
      </c>
      <c r="B40" s="50" t="s">
        <v>251</v>
      </c>
      <c r="C40" s="50" t="s">
        <v>806</v>
      </c>
      <c r="D40" s="173" t="s">
        <v>277</v>
      </c>
      <c r="E40" s="269"/>
      <c r="F40" s="210"/>
      <c r="G40" s="196"/>
      <c r="H40" s="192">
        <f t="shared" ref="H40:H44" si="0">IF(F40="Ja",I40,0)</f>
        <v>0</v>
      </c>
      <c r="I40" s="192">
        <f t="shared" ref="I40:I42" si="1">IF(F40="Ikke relevant",0,3)</f>
        <v>3</v>
      </c>
      <c r="J40" s="198"/>
      <c r="K40" s="198" t="s">
        <v>135</v>
      </c>
    </row>
    <row r="41" spans="1:11" ht="21">
      <c r="A41" s="216" t="s">
        <v>167</v>
      </c>
      <c r="B41" s="50" t="s">
        <v>249</v>
      </c>
      <c r="C41" s="50" t="s">
        <v>807</v>
      </c>
      <c r="D41" s="173" t="s">
        <v>277</v>
      </c>
      <c r="E41" s="269"/>
      <c r="F41" s="210"/>
      <c r="G41" s="196"/>
      <c r="H41" s="192">
        <f t="shared" si="0"/>
        <v>0</v>
      </c>
      <c r="I41" s="192">
        <f t="shared" si="1"/>
        <v>3</v>
      </c>
      <c r="J41" s="198"/>
      <c r="K41" s="198" t="s">
        <v>135</v>
      </c>
    </row>
    <row r="42" spans="1:11" ht="21">
      <c r="A42" s="216" t="s">
        <v>168</v>
      </c>
      <c r="B42" s="50" t="s">
        <v>691</v>
      </c>
      <c r="C42" s="50" t="s">
        <v>808</v>
      </c>
      <c r="D42" s="173" t="s">
        <v>277</v>
      </c>
      <c r="E42" s="269"/>
      <c r="F42" s="210"/>
      <c r="G42" s="196"/>
      <c r="H42" s="192">
        <f t="shared" si="0"/>
        <v>0</v>
      </c>
      <c r="I42" s="192">
        <f t="shared" si="1"/>
        <v>3</v>
      </c>
      <c r="J42" s="198"/>
      <c r="K42" s="198" t="s">
        <v>138</v>
      </c>
    </row>
    <row r="43" spans="1:11" ht="21">
      <c r="A43" s="216" t="s">
        <v>481</v>
      </c>
      <c r="B43" s="50" t="s">
        <v>689</v>
      </c>
      <c r="C43" s="50" t="s">
        <v>809</v>
      </c>
      <c r="D43" s="173" t="s">
        <v>279</v>
      </c>
      <c r="E43" s="269"/>
      <c r="F43" s="210"/>
      <c r="G43" s="196"/>
      <c r="H43" s="192">
        <f t="shared" si="0"/>
        <v>0</v>
      </c>
      <c r="I43" s="192">
        <f>IF(F43="Ikke relevant",0,2)</f>
        <v>2</v>
      </c>
      <c r="J43" s="198"/>
      <c r="K43" s="198" t="s">
        <v>138</v>
      </c>
    </row>
    <row r="44" spans="1:11" ht="21">
      <c r="A44" s="216" t="s">
        <v>482</v>
      </c>
      <c r="B44" s="50" t="s">
        <v>690</v>
      </c>
      <c r="C44" s="50" t="s">
        <v>810</v>
      </c>
      <c r="D44" s="173" t="s">
        <v>278</v>
      </c>
      <c r="E44" s="269"/>
      <c r="F44" s="210"/>
      <c r="G44" s="196"/>
      <c r="H44" s="192">
        <f t="shared" si="0"/>
        <v>0</v>
      </c>
      <c r="I44" s="192">
        <f>IF(F44="Ikke relevant",0,4)</f>
        <v>4</v>
      </c>
      <c r="J44" s="198"/>
      <c r="K44" s="198" t="s">
        <v>138</v>
      </c>
    </row>
    <row r="45" spans="1:11" ht="19.899999999999999" customHeight="1">
      <c r="A45" s="199">
        <v>5</v>
      </c>
      <c r="B45" s="162" t="s">
        <v>285</v>
      </c>
      <c r="C45" s="162" t="s">
        <v>285</v>
      </c>
      <c r="D45" s="163" t="s">
        <v>54</v>
      </c>
      <c r="E45" s="276" t="s">
        <v>589</v>
      </c>
      <c r="F45" s="181" t="s">
        <v>55</v>
      </c>
      <c r="G45" s="199" t="s">
        <v>56</v>
      </c>
      <c r="H45" s="194">
        <f>SUM(H55:H58)</f>
        <v>0</v>
      </c>
      <c r="I45" s="194">
        <f>SUM(I55:I58)</f>
        <v>9</v>
      </c>
      <c r="J45" s="195">
        <f>H45/I45</f>
        <v>0</v>
      </c>
      <c r="K45" s="163" t="s">
        <v>137</v>
      </c>
    </row>
    <row r="46" spans="1:11" ht="26.25" customHeight="1">
      <c r="A46" s="215" t="s">
        <v>169</v>
      </c>
      <c r="B46" s="164" t="s">
        <v>692</v>
      </c>
      <c r="C46" s="164" t="s">
        <v>804</v>
      </c>
      <c r="D46" s="175" t="s">
        <v>57</v>
      </c>
      <c r="E46" s="301" t="s">
        <v>657</v>
      </c>
      <c r="F46" s="210"/>
      <c r="G46" s="196"/>
      <c r="H46" s="197"/>
      <c r="I46" s="197"/>
      <c r="J46" s="198"/>
      <c r="K46" s="198" t="s">
        <v>138</v>
      </c>
    </row>
    <row r="47" spans="1:11" ht="21.6" customHeight="1">
      <c r="A47" s="215" t="s">
        <v>170</v>
      </c>
      <c r="B47" s="164" t="s">
        <v>253</v>
      </c>
      <c r="C47" s="164" t="s">
        <v>802</v>
      </c>
      <c r="D47" s="174" t="str">
        <f>$D$46</f>
        <v>Obligatorisk</v>
      </c>
      <c r="E47" s="269"/>
      <c r="F47" s="210"/>
      <c r="G47" s="196"/>
      <c r="H47" s="197"/>
      <c r="I47" s="197"/>
      <c r="J47" s="198"/>
      <c r="K47" s="198" t="s">
        <v>138</v>
      </c>
    </row>
    <row r="48" spans="1:11" ht="21">
      <c r="A48" s="215" t="s">
        <v>171</v>
      </c>
      <c r="B48" s="164" t="s">
        <v>253</v>
      </c>
      <c r="C48" s="164" t="s">
        <v>803</v>
      </c>
      <c r="D48" s="175" t="str">
        <f>$D$46</f>
        <v>Obligatorisk</v>
      </c>
      <c r="E48" s="301" t="s">
        <v>593</v>
      </c>
      <c r="F48" s="210"/>
      <c r="G48" s="196"/>
      <c r="H48" s="197"/>
      <c r="I48" s="197"/>
      <c r="J48" s="198"/>
      <c r="K48" s="198" t="s">
        <v>138</v>
      </c>
    </row>
    <row r="49" spans="1:12" ht="27.75" customHeight="1">
      <c r="A49" s="215" t="s">
        <v>483</v>
      </c>
      <c r="B49" s="164" t="s">
        <v>254</v>
      </c>
      <c r="C49" s="164" t="s">
        <v>873</v>
      </c>
      <c r="D49" s="174" t="str">
        <f>$D$46</f>
        <v>Obligatorisk</v>
      </c>
      <c r="E49" s="269"/>
      <c r="F49" s="210"/>
      <c r="G49" s="196"/>
      <c r="H49" s="197"/>
      <c r="I49" s="197"/>
      <c r="J49" s="198"/>
      <c r="K49" s="198" t="s">
        <v>138</v>
      </c>
    </row>
    <row r="50" spans="1:12" ht="22.15" customHeight="1">
      <c r="A50" s="215" t="s">
        <v>211</v>
      </c>
      <c r="B50" s="164" t="s">
        <v>693</v>
      </c>
      <c r="C50" s="164" t="s">
        <v>811</v>
      </c>
      <c r="D50" s="175" t="s">
        <v>57</v>
      </c>
      <c r="E50" s="269"/>
      <c r="F50" s="210"/>
      <c r="G50" s="196"/>
      <c r="H50" s="197"/>
      <c r="I50" s="197"/>
      <c r="J50" s="198"/>
      <c r="K50" s="198" t="s">
        <v>138</v>
      </c>
    </row>
    <row r="51" spans="1:12" ht="36" customHeight="1">
      <c r="A51" s="215" t="s">
        <v>212</v>
      </c>
      <c r="B51" s="164" t="s">
        <v>255</v>
      </c>
      <c r="C51" s="164" t="s">
        <v>872</v>
      </c>
      <c r="D51" s="174" t="str">
        <f>$D$46</f>
        <v>Obligatorisk</v>
      </c>
      <c r="E51" s="269"/>
      <c r="F51" s="210"/>
      <c r="G51" s="196"/>
      <c r="H51" s="197"/>
      <c r="I51" s="197"/>
      <c r="J51" s="198"/>
      <c r="K51" s="198" t="s">
        <v>138</v>
      </c>
    </row>
    <row r="52" spans="1:12" ht="39" customHeight="1">
      <c r="A52" s="215" t="s">
        <v>213</v>
      </c>
      <c r="B52" s="164" t="s">
        <v>694</v>
      </c>
      <c r="C52" s="164" t="s">
        <v>812</v>
      </c>
      <c r="D52" s="164" t="s">
        <v>57</v>
      </c>
      <c r="E52" s="269"/>
      <c r="F52" s="210"/>
      <c r="G52" s="196"/>
      <c r="H52" s="197"/>
      <c r="I52" s="197"/>
      <c r="J52" s="198"/>
      <c r="K52" s="198" t="s">
        <v>138</v>
      </c>
    </row>
    <row r="53" spans="1:12" ht="21">
      <c r="A53" s="215" t="s">
        <v>214</v>
      </c>
      <c r="B53" s="164" t="s">
        <v>484</v>
      </c>
      <c r="C53" s="164" t="s">
        <v>813</v>
      </c>
      <c r="D53" s="175" t="s">
        <v>57</v>
      </c>
      <c r="E53" s="269"/>
      <c r="F53" s="210"/>
      <c r="G53" s="196"/>
      <c r="H53" s="197"/>
      <c r="I53" s="197"/>
      <c r="J53" s="198"/>
      <c r="K53" s="198" t="s">
        <v>138</v>
      </c>
    </row>
    <row r="54" spans="1:12" ht="10.5">
      <c r="A54" s="201">
        <v>5</v>
      </c>
      <c r="B54" s="62" t="s">
        <v>218</v>
      </c>
      <c r="C54" s="62" t="s">
        <v>218</v>
      </c>
      <c r="D54" s="63" t="s">
        <v>54</v>
      </c>
      <c r="E54" s="278"/>
      <c r="F54" s="182" t="str">
        <f>$F$45</f>
        <v>Ja/nej</v>
      </c>
      <c r="G54" s="202" t="str">
        <f>$G$45</f>
        <v>Evt. kommentarer</v>
      </c>
      <c r="H54" s="190"/>
      <c r="I54" s="190"/>
      <c r="J54" s="53"/>
      <c r="K54" s="53" t="s">
        <v>137</v>
      </c>
    </row>
    <row r="55" spans="1:12" s="12" customFormat="1" ht="27" customHeight="1">
      <c r="A55" s="216" t="s">
        <v>172</v>
      </c>
      <c r="B55" s="50" t="s">
        <v>256</v>
      </c>
      <c r="C55" s="50" t="s">
        <v>814</v>
      </c>
      <c r="D55" s="173" t="s">
        <v>279</v>
      </c>
      <c r="E55" s="269"/>
      <c r="F55" s="210"/>
      <c r="G55" s="196"/>
      <c r="H55" s="192">
        <f>IF(F55="Ja",I55,0)</f>
        <v>0</v>
      </c>
      <c r="I55" s="192">
        <f>IF(F55="Ikke relevant",0,2)</f>
        <v>2</v>
      </c>
      <c r="J55" s="198"/>
      <c r="K55" s="198" t="s">
        <v>135</v>
      </c>
    </row>
    <row r="56" spans="1:12" ht="21">
      <c r="A56" s="216" t="s">
        <v>173</v>
      </c>
      <c r="B56" s="50" t="s">
        <v>253</v>
      </c>
      <c r="C56" s="50" t="s">
        <v>815</v>
      </c>
      <c r="D56" s="173" t="s">
        <v>277</v>
      </c>
      <c r="E56" s="301" t="s">
        <v>592</v>
      </c>
      <c r="F56" s="210"/>
      <c r="G56" s="196"/>
      <c r="H56" s="192">
        <f>IF(F56="Ja",I56,0)</f>
        <v>0</v>
      </c>
      <c r="I56" s="192">
        <f>IF(F56="Ikke relevant",0,3)</f>
        <v>3</v>
      </c>
      <c r="J56" s="198"/>
      <c r="K56" s="198" t="s">
        <v>135</v>
      </c>
    </row>
    <row r="57" spans="1:12" ht="24.75" customHeight="1">
      <c r="A57" s="216" t="s">
        <v>139</v>
      </c>
      <c r="B57" s="50" t="s">
        <v>257</v>
      </c>
      <c r="C57" s="50" t="s">
        <v>816</v>
      </c>
      <c r="D57" s="173" t="s">
        <v>279</v>
      </c>
      <c r="E57" s="269"/>
      <c r="F57" s="210"/>
      <c r="G57" s="196"/>
      <c r="H57" s="192">
        <f>IF(F57="Ja",I57,0)</f>
        <v>0</v>
      </c>
      <c r="I57" s="192">
        <f t="shared" ref="I57:I58" si="2">IF(F57="Ikke relevant",0,2)</f>
        <v>2</v>
      </c>
      <c r="J57" s="198"/>
      <c r="K57" s="198" t="s">
        <v>135</v>
      </c>
    </row>
    <row r="58" spans="1:12" ht="29.25" customHeight="1">
      <c r="A58" s="216" t="s">
        <v>140</v>
      </c>
      <c r="B58" s="50" t="s">
        <v>258</v>
      </c>
      <c r="C58" s="50" t="s">
        <v>817</v>
      </c>
      <c r="D58" s="173" t="s">
        <v>279</v>
      </c>
      <c r="E58" s="269"/>
      <c r="F58" s="210"/>
      <c r="G58" s="196"/>
      <c r="H58" s="192">
        <f>IF(F58="Ja",I58,0)</f>
        <v>0</v>
      </c>
      <c r="I58" s="192">
        <f t="shared" si="2"/>
        <v>2</v>
      </c>
      <c r="J58" s="198"/>
      <c r="K58" s="198" t="s">
        <v>135</v>
      </c>
      <c r="L58" s="334"/>
    </row>
    <row r="59" spans="1:12" ht="19.899999999999999" customHeight="1">
      <c r="A59" s="199">
        <v>6</v>
      </c>
      <c r="B59" s="162" t="s">
        <v>61</v>
      </c>
      <c r="C59" s="162" t="s">
        <v>61</v>
      </c>
      <c r="D59" s="163" t="s">
        <v>54</v>
      </c>
      <c r="E59" s="276" t="s">
        <v>589</v>
      </c>
      <c r="F59" s="181" t="s">
        <v>55</v>
      </c>
      <c r="G59" s="199" t="s">
        <v>56</v>
      </c>
      <c r="H59" s="194">
        <f>SUM(H72:H75)</f>
        <v>0</v>
      </c>
      <c r="I59" s="194">
        <f>SUM(I72:I75)</f>
        <v>14</v>
      </c>
      <c r="J59" s="195">
        <f>H59/I59</f>
        <v>0</v>
      </c>
      <c r="K59" s="163" t="s">
        <v>137</v>
      </c>
    </row>
    <row r="60" spans="1:12" ht="22.5" customHeight="1">
      <c r="A60" s="216" t="s">
        <v>141</v>
      </c>
      <c r="B60" s="50" t="s">
        <v>489</v>
      </c>
      <c r="C60" s="50" t="s">
        <v>874</v>
      </c>
      <c r="D60" s="176" t="s">
        <v>57</v>
      </c>
      <c r="E60" s="269"/>
      <c r="F60" s="210"/>
      <c r="G60" s="196"/>
      <c r="H60" s="197"/>
      <c r="I60" s="197"/>
      <c r="J60" s="198"/>
      <c r="K60" s="198" t="s">
        <v>138</v>
      </c>
    </row>
    <row r="61" spans="1:12" ht="25.5" customHeight="1">
      <c r="A61" s="216" t="s">
        <v>215</v>
      </c>
      <c r="B61" s="50" t="s">
        <v>479</v>
      </c>
      <c r="C61" s="49" t="s">
        <v>818</v>
      </c>
      <c r="D61" s="176" t="s">
        <v>57</v>
      </c>
      <c r="E61" s="269"/>
      <c r="F61" s="210"/>
      <c r="G61" s="196"/>
      <c r="H61" s="197"/>
      <c r="I61" s="197"/>
      <c r="J61" s="198"/>
      <c r="K61" s="198" t="s">
        <v>138</v>
      </c>
    </row>
    <row r="62" spans="1:12" ht="20.25" customHeight="1">
      <c r="A62" s="216" t="s">
        <v>485</v>
      </c>
      <c r="B62" s="50" t="s">
        <v>695</v>
      </c>
      <c r="C62" s="50" t="s">
        <v>819</v>
      </c>
      <c r="D62" s="176" t="s">
        <v>57</v>
      </c>
      <c r="E62" s="269"/>
      <c r="F62" s="210"/>
      <c r="G62" s="196"/>
      <c r="H62" s="197"/>
      <c r="I62" s="197"/>
      <c r="J62" s="198"/>
      <c r="K62" s="198" t="s">
        <v>138</v>
      </c>
    </row>
    <row r="63" spans="1:12" ht="36.75" customHeight="1">
      <c r="A63" s="216" t="s">
        <v>486</v>
      </c>
      <c r="B63" s="50" t="s">
        <v>387</v>
      </c>
      <c r="C63" s="296" t="s">
        <v>696</v>
      </c>
      <c r="D63" s="177" t="s">
        <v>57</v>
      </c>
      <c r="E63" s="301" t="s">
        <v>745</v>
      </c>
      <c r="F63" s="210"/>
      <c r="G63" s="196"/>
      <c r="H63" s="197"/>
      <c r="I63" s="197"/>
      <c r="J63" s="198"/>
      <c r="K63" s="198" t="s">
        <v>138</v>
      </c>
    </row>
    <row r="64" spans="1:12" s="252" customFormat="1" ht="42">
      <c r="A64" s="303" t="s">
        <v>877</v>
      </c>
      <c r="B64" s="304" t="s">
        <v>876</v>
      </c>
      <c r="C64" s="304" t="s">
        <v>875</v>
      </c>
      <c r="D64" s="306" t="s">
        <v>57</v>
      </c>
      <c r="E64" s="301" t="s">
        <v>645</v>
      </c>
      <c r="F64" s="287"/>
      <c r="G64" s="288"/>
      <c r="H64" s="291"/>
      <c r="I64" s="291"/>
      <c r="J64" s="267"/>
      <c r="K64" s="267" t="s">
        <v>138</v>
      </c>
    </row>
    <row r="65" spans="1:16" s="252" customFormat="1" ht="38.25" customHeight="1">
      <c r="A65" s="303" t="s">
        <v>878</v>
      </c>
      <c r="B65" s="304" t="s">
        <v>697</v>
      </c>
      <c r="C65" s="304" t="s">
        <v>670</v>
      </c>
      <c r="D65" s="306" t="s">
        <v>57</v>
      </c>
      <c r="E65" s="301" t="s">
        <v>645</v>
      </c>
      <c r="F65" s="287"/>
      <c r="G65" s="288"/>
      <c r="H65" s="291"/>
      <c r="I65" s="291"/>
      <c r="J65" s="267"/>
      <c r="K65" s="267" t="s">
        <v>138</v>
      </c>
    </row>
    <row r="66" spans="1:16" s="252" customFormat="1" ht="39.75" customHeight="1">
      <c r="A66" s="216" t="s">
        <v>216</v>
      </c>
      <c r="B66" s="50" t="s">
        <v>490</v>
      </c>
      <c r="C66" s="50" t="s">
        <v>698</v>
      </c>
      <c r="D66" s="176" t="s">
        <v>57</v>
      </c>
      <c r="E66" s="269"/>
      <c r="F66" s="210"/>
      <c r="G66" s="196"/>
      <c r="H66" s="197"/>
      <c r="I66" s="197"/>
      <c r="J66" s="198"/>
      <c r="K66" s="198" t="s">
        <v>138</v>
      </c>
    </row>
    <row r="67" spans="1:16" ht="42">
      <c r="A67" s="216" t="s">
        <v>487</v>
      </c>
      <c r="B67" s="50" t="s">
        <v>699</v>
      </c>
      <c r="C67" s="304" t="s">
        <v>646</v>
      </c>
      <c r="D67" s="176" t="s">
        <v>57</v>
      </c>
      <c r="E67" s="301" t="s">
        <v>746</v>
      </c>
      <c r="F67" s="210"/>
      <c r="G67" s="196"/>
      <c r="H67" s="197"/>
      <c r="I67" s="197"/>
      <c r="J67" s="198"/>
      <c r="K67" s="198" t="s">
        <v>138</v>
      </c>
    </row>
    <row r="68" spans="1:16" ht="25.5" customHeight="1">
      <c r="A68" s="216" t="s">
        <v>217</v>
      </c>
      <c r="B68" s="50" t="s">
        <v>491</v>
      </c>
      <c r="C68" s="50" t="s">
        <v>820</v>
      </c>
      <c r="D68" s="176" t="s">
        <v>57</v>
      </c>
      <c r="E68" s="269"/>
      <c r="F68" s="210"/>
      <c r="G68" s="196"/>
      <c r="H68" s="197"/>
      <c r="I68" s="197"/>
      <c r="J68" s="198"/>
      <c r="K68" s="198" t="s">
        <v>138</v>
      </c>
    </row>
    <row r="69" spans="1:16" ht="37.5" customHeight="1">
      <c r="A69" s="216" t="s">
        <v>488</v>
      </c>
      <c r="B69" s="50" t="s">
        <v>492</v>
      </c>
      <c r="C69" s="50" t="s">
        <v>879</v>
      </c>
      <c r="D69" s="176" t="s">
        <v>57</v>
      </c>
      <c r="E69" s="301" t="s">
        <v>857</v>
      </c>
      <c r="F69" s="210"/>
      <c r="G69" s="196"/>
      <c r="H69" s="197"/>
      <c r="I69" s="197"/>
      <c r="J69" s="198"/>
      <c r="K69" s="198" t="s">
        <v>138</v>
      </c>
    </row>
    <row r="70" spans="1:16" ht="28.5" customHeight="1">
      <c r="A70" s="303" t="s">
        <v>594</v>
      </c>
      <c r="B70" s="304" t="s">
        <v>701</v>
      </c>
      <c r="C70" s="304" t="s">
        <v>700</v>
      </c>
      <c r="D70" s="309" t="s">
        <v>57</v>
      </c>
      <c r="E70" s="301" t="s">
        <v>604</v>
      </c>
      <c r="F70" s="248"/>
      <c r="G70" s="249"/>
      <c r="H70" s="250"/>
      <c r="I70" s="250"/>
      <c r="J70" s="251"/>
      <c r="K70" s="198" t="s">
        <v>138</v>
      </c>
    </row>
    <row r="71" spans="1:16" ht="10.5">
      <c r="A71" s="214">
        <v>6</v>
      </c>
      <c r="B71" s="59" t="s">
        <v>218</v>
      </c>
      <c r="C71" s="59" t="s">
        <v>218</v>
      </c>
      <c r="D71" s="59" t="str">
        <f>$D$59</f>
        <v>Type</v>
      </c>
      <c r="E71" s="240"/>
      <c r="F71" s="182" t="str">
        <f>$F$59</f>
        <v>Ja/nej</v>
      </c>
      <c r="G71" s="201" t="str">
        <f>$G$59</f>
        <v>Evt. kommentarer</v>
      </c>
      <c r="H71" s="190"/>
      <c r="I71" s="190"/>
      <c r="J71" s="53"/>
      <c r="K71" s="53" t="s">
        <v>137</v>
      </c>
    </row>
    <row r="72" spans="1:16" ht="25.5" customHeight="1">
      <c r="A72" s="216" t="s">
        <v>174</v>
      </c>
      <c r="B72" s="50" t="s">
        <v>280</v>
      </c>
      <c r="C72" s="50" t="s">
        <v>822</v>
      </c>
      <c r="D72" s="173" t="s">
        <v>276</v>
      </c>
      <c r="E72" s="269"/>
      <c r="F72" s="210"/>
      <c r="G72" s="196"/>
      <c r="H72" s="192">
        <f t="shared" ref="H72:H75" si="3">IF(F72="Ja",I72,0)</f>
        <v>0</v>
      </c>
      <c r="I72" s="192">
        <f t="shared" ref="I72" si="4">IF(F72="Ikke relevant",0,5)</f>
        <v>5</v>
      </c>
      <c r="J72" s="198"/>
      <c r="K72" s="198" t="s">
        <v>135</v>
      </c>
    </row>
    <row r="73" spans="1:16" ht="28.5" customHeight="1">
      <c r="A73" s="216" t="s">
        <v>175</v>
      </c>
      <c r="B73" s="50" t="s">
        <v>281</v>
      </c>
      <c r="C73" s="50" t="s">
        <v>821</v>
      </c>
      <c r="D73" s="173" t="s">
        <v>279</v>
      </c>
      <c r="E73" s="269"/>
      <c r="F73" s="210"/>
      <c r="G73" s="196"/>
      <c r="H73" s="192">
        <f t="shared" si="3"/>
        <v>0</v>
      </c>
      <c r="I73" s="192">
        <f>IF(F73="Ikke relevant",0,2)</f>
        <v>2</v>
      </c>
      <c r="J73" s="198"/>
      <c r="K73" s="198" t="s">
        <v>135</v>
      </c>
      <c r="M73" s="334"/>
      <c r="N73" s="334"/>
      <c r="O73" s="334"/>
      <c r="P73" s="334"/>
    </row>
    <row r="74" spans="1:16" s="12" customFormat="1" ht="25.5" customHeight="1">
      <c r="A74" s="216" t="s">
        <v>494</v>
      </c>
      <c r="B74" s="50" t="s">
        <v>701</v>
      </c>
      <c r="C74" s="50" t="s">
        <v>858</v>
      </c>
      <c r="D74" s="173" t="s">
        <v>278</v>
      </c>
      <c r="E74" s="269"/>
      <c r="F74" s="210"/>
      <c r="G74" s="196"/>
      <c r="H74" s="192">
        <f t="shared" si="3"/>
        <v>0</v>
      </c>
      <c r="I74" s="192">
        <f>IF(F74="Ikke relevant",0,4)</f>
        <v>4</v>
      </c>
      <c r="J74" s="198"/>
      <c r="K74" s="198" t="s">
        <v>138</v>
      </c>
      <c r="M74" s="334"/>
      <c r="N74" s="334"/>
      <c r="O74" s="334"/>
      <c r="P74" s="334"/>
    </row>
    <row r="75" spans="1:16" ht="21">
      <c r="A75" s="216" t="s">
        <v>495</v>
      </c>
      <c r="B75" s="50" t="s">
        <v>493</v>
      </c>
      <c r="C75" s="50" t="s">
        <v>823</v>
      </c>
      <c r="D75" s="173" t="s">
        <v>277</v>
      </c>
      <c r="E75" s="269"/>
      <c r="F75" s="210"/>
      <c r="G75" s="196"/>
      <c r="H75" s="192">
        <f t="shared" si="3"/>
        <v>0</v>
      </c>
      <c r="I75" s="192">
        <f t="shared" ref="I75" si="5">IF(F75="Ikke relevant",0,3)</f>
        <v>3</v>
      </c>
      <c r="J75" s="198"/>
      <c r="K75" s="198" t="s">
        <v>138</v>
      </c>
    </row>
    <row r="76" spans="1:16" ht="19.899999999999999" customHeight="1">
      <c r="A76" s="199">
        <v>7</v>
      </c>
      <c r="B76" s="162" t="s">
        <v>62</v>
      </c>
      <c r="C76" s="162" t="s">
        <v>62</v>
      </c>
      <c r="D76" s="163" t="s">
        <v>54</v>
      </c>
      <c r="E76" s="276" t="s">
        <v>589</v>
      </c>
      <c r="F76" s="181" t="s">
        <v>55</v>
      </c>
      <c r="G76" s="199" t="s">
        <v>56</v>
      </c>
      <c r="H76" s="194">
        <f>SUM(H77:H100)</f>
        <v>0</v>
      </c>
      <c r="I76" s="194">
        <f>SUM(I77:I100)</f>
        <v>44</v>
      </c>
      <c r="J76" s="195">
        <f>H76/I76</f>
        <v>0</v>
      </c>
      <c r="K76" s="163" t="s">
        <v>137</v>
      </c>
    </row>
    <row r="77" spans="1:16" ht="25.5" customHeight="1">
      <c r="A77" s="211" t="s">
        <v>176</v>
      </c>
      <c r="B77" s="47" t="s">
        <v>671</v>
      </c>
      <c r="C77" s="47" t="s">
        <v>825</v>
      </c>
      <c r="D77" s="178" t="s">
        <v>57</v>
      </c>
      <c r="E77" s="269"/>
      <c r="F77" s="210"/>
      <c r="G77" s="196"/>
      <c r="H77" s="197"/>
      <c r="I77" s="197"/>
      <c r="J77" s="198"/>
      <c r="K77" s="198" t="s">
        <v>138</v>
      </c>
    </row>
    <row r="78" spans="1:16" ht="28.5" customHeight="1">
      <c r="A78" s="211" t="s">
        <v>219</v>
      </c>
      <c r="B78" s="47" t="s">
        <v>260</v>
      </c>
      <c r="C78" s="49" t="s">
        <v>826</v>
      </c>
      <c r="D78" s="178" t="str">
        <f>$D$77</f>
        <v>Obligatorisk</v>
      </c>
      <c r="E78" s="269"/>
      <c r="F78" s="210"/>
      <c r="G78" s="196"/>
      <c r="H78" s="197"/>
      <c r="I78" s="197"/>
      <c r="J78" s="198"/>
      <c r="K78" s="198" t="s">
        <v>138</v>
      </c>
    </row>
    <row r="79" spans="1:16" ht="50.25" customHeight="1">
      <c r="A79" s="211" t="s">
        <v>220</v>
      </c>
      <c r="B79" s="47" t="s">
        <v>702</v>
      </c>
      <c r="C79" s="47" t="s">
        <v>824</v>
      </c>
      <c r="D79" s="172" t="s">
        <v>57</v>
      </c>
      <c r="E79" s="269"/>
      <c r="F79" s="210"/>
      <c r="G79" s="196"/>
      <c r="H79" s="197"/>
      <c r="I79" s="197"/>
      <c r="J79" s="198"/>
      <c r="K79" s="198" t="s">
        <v>138</v>
      </c>
    </row>
    <row r="80" spans="1:16" ht="24.75" customHeight="1">
      <c r="A80" s="211" t="s">
        <v>221</v>
      </c>
      <c r="B80" s="47" t="s">
        <v>747</v>
      </c>
      <c r="C80" s="47" t="s">
        <v>827</v>
      </c>
      <c r="D80" s="172" t="str">
        <f>$D$77</f>
        <v>Obligatorisk</v>
      </c>
      <c r="E80" s="269"/>
      <c r="F80" s="210"/>
      <c r="G80" s="196"/>
      <c r="H80" s="197"/>
      <c r="I80" s="197"/>
      <c r="J80" s="198"/>
      <c r="K80" s="198" t="s">
        <v>138</v>
      </c>
    </row>
    <row r="81" spans="1:11" ht="25.5" customHeight="1">
      <c r="A81" s="211" t="s">
        <v>496</v>
      </c>
      <c r="B81" s="47" t="s">
        <v>595</v>
      </c>
      <c r="C81" s="47" t="s">
        <v>831</v>
      </c>
      <c r="D81" s="172" t="str">
        <f>$D$77</f>
        <v>Obligatorisk</v>
      </c>
      <c r="E81" s="269" t="s">
        <v>658</v>
      </c>
      <c r="F81" s="210"/>
      <c r="G81" s="196"/>
      <c r="H81" s="197"/>
      <c r="I81" s="197"/>
      <c r="J81" s="198"/>
      <c r="K81" s="198" t="s">
        <v>138</v>
      </c>
    </row>
    <row r="82" spans="1:11" ht="24.75" customHeight="1">
      <c r="A82" s="211" t="s">
        <v>177</v>
      </c>
      <c r="B82" s="47" t="s">
        <v>262</v>
      </c>
      <c r="C82" s="47" t="s">
        <v>828</v>
      </c>
      <c r="D82" s="172" t="s">
        <v>57</v>
      </c>
      <c r="E82" s="269"/>
      <c r="F82" s="210"/>
      <c r="G82" s="196"/>
      <c r="H82" s="197"/>
      <c r="I82" s="197"/>
      <c r="J82" s="198"/>
      <c r="K82" s="198" t="s">
        <v>138</v>
      </c>
    </row>
    <row r="83" spans="1:11" ht="17.25" customHeight="1">
      <c r="A83" s="211" t="s">
        <v>222</v>
      </c>
      <c r="B83" s="47" t="s">
        <v>499</v>
      </c>
      <c r="C83" s="49" t="s">
        <v>829</v>
      </c>
      <c r="D83" s="172" t="s">
        <v>57</v>
      </c>
      <c r="E83" s="269"/>
      <c r="F83" s="210"/>
      <c r="G83" s="196"/>
      <c r="H83" s="197"/>
      <c r="I83" s="197"/>
      <c r="J83" s="198"/>
      <c r="K83" s="198" t="s">
        <v>138</v>
      </c>
    </row>
    <row r="84" spans="1:11" ht="17.25" customHeight="1">
      <c r="A84" s="211" t="s">
        <v>223</v>
      </c>
      <c r="B84" s="47" t="s">
        <v>703</v>
      </c>
      <c r="C84" s="49" t="s">
        <v>830</v>
      </c>
      <c r="D84" s="48" t="s">
        <v>57</v>
      </c>
      <c r="E84" s="269"/>
      <c r="F84" s="210"/>
      <c r="G84" s="196"/>
      <c r="H84" s="197"/>
      <c r="I84" s="197"/>
      <c r="J84" s="198"/>
      <c r="K84" s="198" t="s">
        <v>138</v>
      </c>
    </row>
    <row r="85" spans="1:11" ht="31.5">
      <c r="A85" s="211" t="s">
        <v>498</v>
      </c>
      <c r="B85" s="47" t="s">
        <v>500</v>
      </c>
      <c r="C85" s="49" t="s">
        <v>704</v>
      </c>
      <c r="D85" s="48" t="s">
        <v>57</v>
      </c>
      <c r="E85" s="269"/>
      <c r="F85" s="210"/>
      <c r="G85" s="196"/>
      <c r="H85" s="197"/>
      <c r="I85" s="197"/>
      <c r="J85" s="198"/>
      <c r="K85" s="198" t="s">
        <v>138</v>
      </c>
    </row>
    <row r="86" spans="1:11" ht="21">
      <c r="A86" s="211" t="s">
        <v>497</v>
      </c>
      <c r="B86" s="47" t="s">
        <v>261</v>
      </c>
      <c r="C86" s="47" t="s">
        <v>705</v>
      </c>
      <c r="D86" s="172" t="str">
        <f>$D$77</f>
        <v>Obligatorisk</v>
      </c>
      <c r="E86" s="269"/>
      <c r="F86" s="210"/>
      <c r="G86" s="196"/>
      <c r="H86" s="197"/>
      <c r="I86" s="197"/>
      <c r="J86" s="198"/>
      <c r="K86" s="198" t="s">
        <v>138</v>
      </c>
    </row>
    <row r="87" spans="1:11" ht="27" customHeight="1">
      <c r="A87" s="211" t="s">
        <v>224</v>
      </c>
      <c r="B87" s="47" t="s">
        <v>501</v>
      </c>
      <c r="C87" s="47" t="s">
        <v>880</v>
      </c>
      <c r="D87" s="48" t="str">
        <f>$D$77</f>
        <v>Obligatorisk</v>
      </c>
      <c r="E87" s="269"/>
      <c r="F87" s="210"/>
      <c r="G87" s="196"/>
      <c r="H87" s="197"/>
      <c r="I87" s="197"/>
      <c r="J87" s="198"/>
      <c r="K87" s="198" t="s">
        <v>138</v>
      </c>
    </row>
    <row r="88" spans="1:11" ht="10.5">
      <c r="A88" s="214">
        <v>7</v>
      </c>
      <c r="B88" s="59" t="s">
        <v>203</v>
      </c>
      <c r="C88" s="59" t="s">
        <v>62</v>
      </c>
      <c r="D88" s="59" t="s">
        <v>54</v>
      </c>
      <c r="E88" s="241"/>
      <c r="F88" s="183" t="s">
        <v>55</v>
      </c>
      <c r="G88" s="201" t="s">
        <v>56</v>
      </c>
      <c r="H88" s="190"/>
      <c r="I88" s="190"/>
      <c r="J88" s="53"/>
      <c r="K88" s="53" t="s">
        <v>137</v>
      </c>
    </row>
    <row r="89" spans="1:11" ht="26.25" customHeight="1">
      <c r="A89" s="211" t="s">
        <v>178</v>
      </c>
      <c r="B89" s="47" t="s">
        <v>706</v>
      </c>
      <c r="C89" s="47" t="s">
        <v>748</v>
      </c>
      <c r="D89" s="173" t="s">
        <v>277</v>
      </c>
      <c r="E89" s="269"/>
      <c r="F89" s="210"/>
      <c r="G89" s="196"/>
      <c r="H89" s="192">
        <f t="shared" ref="H89:H100" si="6">IF(F89="Ja",I89,0)</f>
        <v>0</v>
      </c>
      <c r="I89" s="192">
        <f>IF(F89="Ikke relevant",0,5)</f>
        <v>5</v>
      </c>
      <c r="J89" s="198"/>
      <c r="K89" s="198" t="s">
        <v>135</v>
      </c>
    </row>
    <row r="90" spans="1:11" s="257" customFormat="1" ht="27" customHeight="1">
      <c r="A90" s="212" t="s">
        <v>179</v>
      </c>
      <c r="B90" s="56" t="s">
        <v>264</v>
      </c>
      <c r="C90" s="56" t="s">
        <v>707</v>
      </c>
      <c r="D90" s="173" t="s">
        <v>277</v>
      </c>
      <c r="E90" s="269"/>
      <c r="F90" s="210"/>
      <c r="G90" s="196"/>
      <c r="H90" s="192">
        <f t="shared" si="6"/>
        <v>0</v>
      </c>
      <c r="I90" s="192">
        <f>IF(F90="Ikke relevant",0,3)</f>
        <v>3</v>
      </c>
      <c r="J90" s="198"/>
      <c r="K90" s="256" t="s">
        <v>135</v>
      </c>
    </row>
    <row r="91" spans="1:11" ht="20.45" customHeight="1">
      <c r="A91" s="211" t="s">
        <v>142</v>
      </c>
      <c r="B91" s="47" t="s">
        <v>263</v>
      </c>
      <c r="C91" s="47" t="s">
        <v>832</v>
      </c>
      <c r="D91" s="173" t="s">
        <v>279</v>
      </c>
      <c r="E91" s="269"/>
      <c r="F91" s="210"/>
      <c r="G91" s="196"/>
      <c r="H91" s="192">
        <f t="shared" si="6"/>
        <v>0</v>
      </c>
      <c r="I91" s="192">
        <f>IF(F91="Ikke relevant",0,2)</f>
        <v>2</v>
      </c>
      <c r="J91" s="198"/>
      <c r="K91" s="198" t="s">
        <v>135</v>
      </c>
    </row>
    <row r="92" spans="1:11" ht="19.149999999999999" customHeight="1">
      <c r="A92" s="211" t="s">
        <v>143</v>
      </c>
      <c r="B92" s="47" t="s">
        <v>265</v>
      </c>
      <c r="C92" s="47" t="s">
        <v>833</v>
      </c>
      <c r="D92" s="173" t="s">
        <v>277</v>
      </c>
      <c r="E92" s="269"/>
      <c r="F92" s="210"/>
      <c r="G92" s="196"/>
      <c r="H92" s="192">
        <f t="shared" si="6"/>
        <v>0</v>
      </c>
      <c r="I92" s="192">
        <f>IF(F92="Ikke relevant",0,3)</f>
        <v>3</v>
      </c>
      <c r="J92" s="198"/>
      <c r="K92" s="198" t="s">
        <v>135</v>
      </c>
    </row>
    <row r="93" spans="1:11" ht="22.9" customHeight="1">
      <c r="A93" s="211" t="s">
        <v>144</v>
      </c>
      <c r="B93" s="47" t="s">
        <v>672</v>
      </c>
      <c r="C93" s="47" t="s">
        <v>749</v>
      </c>
      <c r="D93" s="173" t="s">
        <v>276</v>
      </c>
      <c r="E93" s="269"/>
      <c r="F93" s="210"/>
      <c r="G93" s="196"/>
      <c r="H93" s="192">
        <f t="shared" si="6"/>
        <v>0</v>
      </c>
      <c r="I93" s="192">
        <f>IF(F93="Ikke relevant",0,5)</f>
        <v>5</v>
      </c>
      <c r="J93" s="198"/>
      <c r="K93" s="198" t="s">
        <v>135</v>
      </c>
    </row>
    <row r="94" spans="1:11" ht="25.5" customHeight="1">
      <c r="A94" s="310" t="s">
        <v>145</v>
      </c>
      <c r="B94" s="305" t="s">
        <v>883</v>
      </c>
      <c r="C94" s="305" t="s">
        <v>882</v>
      </c>
      <c r="D94" s="309" t="s">
        <v>277</v>
      </c>
      <c r="E94" s="301" t="s">
        <v>881</v>
      </c>
      <c r="F94" s="253"/>
      <c r="G94" s="254"/>
      <c r="H94" s="255">
        <f t="shared" si="6"/>
        <v>0</v>
      </c>
      <c r="I94" s="255">
        <f>IF(F94="Ikke relevant",0,3)</f>
        <v>3</v>
      </c>
      <c r="J94" s="256"/>
      <c r="K94" s="198" t="s">
        <v>135</v>
      </c>
    </row>
    <row r="95" spans="1:11" ht="21">
      <c r="A95" s="211" t="s">
        <v>225</v>
      </c>
      <c r="B95" s="47" t="s">
        <v>673</v>
      </c>
      <c r="C95" s="47" t="s">
        <v>834</v>
      </c>
      <c r="D95" s="173" t="s">
        <v>278</v>
      </c>
      <c r="E95" s="269"/>
      <c r="F95" s="210"/>
      <c r="G95" s="196"/>
      <c r="H95" s="192">
        <f t="shared" si="6"/>
        <v>0</v>
      </c>
      <c r="I95" s="192">
        <f>IF(F95="Ikke relevant",0,4)</f>
        <v>4</v>
      </c>
      <c r="J95" s="198"/>
      <c r="K95" s="198" t="s">
        <v>135</v>
      </c>
    </row>
    <row r="96" spans="1:11" ht="21">
      <c r="A96" s="211" t="s">
        <v>226</v>
      </c>
      <c r="B96" s="47" t="s">
        <v>674</v>
      </c>
      <c r="C96" s="47" t="s">
        <v>835</v>
      </c>
      <c r="D96" s="173" t="s">
        <v>276</v>
      </c>
      <c r="E96" s="269"/>
      <c r="F96" s="210"/>
      <c r="G96" s="196"/>
      <c r="H96" s="192">
        <f t="shared" si="6"/>
        <v>0</v>
      </c>
      <c r="I96" s="192">
        <f t="shared" ref="I96:I97" si="7">IF(F96="Ikke relevant",0,5)</f>
        <v>5</v>
      </c>
      <c r="J96" s="198"/>
      <c r="K96" s="198" t="s">
        <v>135</v>
      </c>
    </row>
    <row r="97" spans="1:11" ht="21">
      <c r="A97" s="211" t="s">
        <v>227</v>
      </c>
      <c r="B97" s="47" t="s">
        <v>675</v>
      </c>
      <c r="C97" s="47" t="s">
        <v>836</v>
      </c>
      <c r="D97" s="173" t="s">
        <v>276</v>
      </c>
      <c r="E97" s="269"/>
      <c r="F97" s="210"/>
      <c r="G97" s="196"/>
      <c r="H97" s="192">
        <f t="shared" si="6"/>
        <v>0</v>
      </c>
      <c r="I97" s="192">
        <f t="shared" si="7"/>
        <v>5</v>
      </c>
      <c r="J97" s="198"/>
      <c r="K97" s="198" t="s">
        <v>135</v>
      </c>
    </row>
    <row r="98" spans="1:11" ht="21">
      <c r="A98" s="212" t="s">
        <v>502</v>
      </c>
      <c r="B98" s="47" t="s">
        <v>503</v>
      </c>
      <c r="C98" s="47" t="s">
        <v>837</v>
      </c>
      <c r="D98" s="173" t="s">
        <v>277</v>
      </c>
      <c r="E98" s="269"/>
      <c r="F98" s="210"/>
      <c r="G98" s="196"/>
      <c r="H98" s="192">
        <f t="shared" si="6"/>
        <v>0</v>
      </c>
      <c r="I98" s="192">
        <v>3</v>
      </c>
      <c r="J98" s="198"/>
      <c r="K98" s="198" t="s">
        <v>135</v>
      </c>
    </row>
    <row r="99" spans="1:11" ht="21">
      <c r="A99" s="212" t="s">
        <v>650</v>
      </c>
      <c r="B99" s="305" t="s">
        <v>649</v>
      </c>
      <c r="C99" s="305" t="s">
        <v>838</v>
      </c>
      <c r="D99" s="309" t="s">
        <v>279</v>
      </c>
      <c r="E99" s="269"/>
      <c r="F99" s="210"/>
      <c r="G99" s="196"/>
      <c r="H99" s="192">
        <v>0</v>
      </c>
      <c r="I99" s="192">
        <v>2</v>
      </c>
      <c r="J99" s="198"/>
      <c r="K99" s="198" t="s">
        <v>135</v>
      </c>
    </row>
    <row r="100" spans="1:11" s="12" customFormat="1" ht="25.5" customHeight="1">
      <c r="A100" s="211" t="s">
        <v>146</v>
      </c>
      <c r="B100" s="47" t="s">
        <v>504</v>
      </c>
      <c r="C100" s="47" t="s">
        <v>708</v>
      </c>
      <c r="D100" s="173" t="s">
        <v>278</v>
      </c>
      <c r="E100" s="269"/>
      <c r="F100" s="210"/>
      <c r="G100" s="196"/>
      <c r="H100" s="192">
        <f t="shared" si="6"/>
        <v>0</v>
      </c>
      <c r="I100" s="192">
        <f>IF(F100="Ikke relevant",0,4)</f>
        <v>4</v>
      </c>
      <c r="J100" s="198"/>
      <c r="K100" s="198" t="s">
        <v>135</v>
      </c>
    </row>
    <row r="101" spans="1:11" ht="18.75" customHeight="1">
      <c r="A101" s="212" t="s">
        <v>884</v>
      </c>
      <c r="B101" s="56" t="s">
        <v>274</v>
      </c>
      <c r="C101" s="56" t="s">
        <v>839</v>
      </c>
      <c r="D101" s="57" t="s">
        <v>277</v>
      </c>
      <c r="E101" s="269"/>
      <c r="F101" s="210"/>
      <c r="G101" s="196"/>
      <c r="H101" s="192">
        <f>IF(F101="Ja",I101,0)</f>
        <v>0</v>
      </c>
      <c r="I101" s="192">
        <f>IF(F101="Ikke relevant",0,3)</f>
        <v>3</v>
      </c>
      <c r="J101" s="198"/>
      <c r="K101" s="198" t="s">
        <v>135</v>
      </c>
    </row>
    <row r="102" spans="1:11" ht="19.899999999999999" customHeight="1">
      <c r="A102" s="199">
        <v>8</v>
      </c>
      <c r="B102" s="162" t="s">
        <v>63</v>
      </c>
      <c r="C102" s="162" t="s">
        <v>63</v>
      </c>
      <c r="D102" s="163" t="s">
        <v>54</v>
      </c>
      <c r="E102" s="276" t="s">
        <v>589</v>
      </c>
      <c r="F102" s="181" t="s">
        <v>55</v>
      </c>
      <c r="G102" s="199" t="s">
        <v>56</v>
      </c>
      <c r="H102" s="194">
        <f>SUM(H108:H115)</f>
        <v>0</v>
      </c>
      <c r="I102" s="194">
        <f>SUM(I108:I115)</f>
        <v>28</v>
      </c>
      <c r="J102" s="195">
        <f>H102/I102</f>
        <v>0</v>
      </c>
      <c r="K102" s="163" t="s">
        <v>137</v>
      </c>
    </row>
    <row r="103" spans="1:11" ht="24.75" customHeight="1">
      <c r="A103" s="211" t="s">
        <v>180</v>
      </c>
      <c r="B103" s="47" t="s">
        <v>709</v>
      </c>
      <c r="C103" s="47" t="s">
        <v>710</v>
      </c>
      <c r="D103" s="172" t="s">
        <v>57</v>
      </c>
      <c r="E103" s="269"/>
      <c r="F103" s="210"/>
      <c r="G103" s="196"/>
      <c r="H103" s="197"/>
      <c r="I103" s="197"/>
      <c r="J103" s="198"/>
      <c r="K103" s="198" t="s">
        <v>138</v>
      </c>
    </row>
    <row r="104" spans="1:11" ht="27.75" customHeight="1">
      <c r="A104" s="211" t="s">
        <v>147</v>
      </c>
      <c r="B104" s="47" t="s">
        <v>885</v>
      </c>
      <c r="C104" s="47" t="s">
        <v>886</v>
      </c>
      <c r="D104" s="172" t="s">
        <v>57</v>
      </c>
      <c r="E104" s="301" t="s">
        <v>648</v>
      </c>
      <c r="F104" s="210"/>
      <c r="G104" s="196"/>
      <c r="H104" s="197"/>
      <c r="I104" s="197"/>
      <c r="J104" s="198"/>
      <c r="K104" s="198" t="s">
        <v>138</v>
      </c>
    </row>
    <row r="105" spans="1:11" s="252" customFormat="1" ht="25.5" customHeight="1">
      <c r="A105" s="211" t="s">
        <v>181</v>
      </c>
      <c r="B105" s="47" t="s">
        <v>192</v>
      </c>
      <c r="C105" s="47" t="s">
        <v>711</v>
      </c>
      <c r="D105" s="178" t="s">
        <v>57</v>
      </c>
      <c r="E105" s="269"/>
      <c r="F105" s="210"/>
      <c r="G105" s="196"/>
      <c r="H105" s="197"/>
      <c r="I105" s="197"/>
      <c r="J105" s="198"/>
      <c r="K105" s="198" t="s">
        <v>138</v>
      </c>
    </row>
    <row r="106" spans="1:11" s="252" customFormat="1" ht="25.5" customHeight="1">
      <c r="A106" s="211" t="s">
        <v>228</v>
      </c>
      <c r="B106" s="47" t="s">
        <v>713</v>
      </c>
      <c r="C106" s="47" t="s">
        <v>712</v>
      </c>
      <c r="D106" s="178" t="str">
        <f>$D$105</f>
        <v>Obligatorisk</v>
      </c>
      <c r="E106" s="269"/>
      <c r="F106" s="210"/>
      <c r="G106" s="196"/>
      <c r="H106" s="197"/>
      <c r="I106" s="197"/>
      <c r="J106" s="198"/>
      <c r="K106" s="198" t="s">
        <v>138</v>
      </c>
    </row>
    <row r="107" spans="1:11" ht="10.5">
      <c r="A107" s="214">
        <v>8</v>
      </c>
      <c r="B107" s="59" t="s">
        <v>203</v>
      </c>
      <c r="C107" s="59" t="s">
        <v>218</v>
      </c>
      <c r="D107" s="59" t="s">
        <v>54</v>
      </c>
      <c r="E107" s="240"/>
      <c r="F107" s="182" t="s">
        <v>55</v>
      </c>
      <c r="G107" s="201" t="s">
        <v>244</v>
      </c>
      <c r="H107" s="190"/>
      <c r="I107" s="190"/>
      <c r="J107" s="53"/>
      <c r="K107" s="53" t="s">
        <v>137</v>
      </c>
    </row>
    <row r="108" spans="1:11" ht="25.5" customHeight="1">
      <c r="A108" s="211" t="s">
        <v>599</v>
      </c>
      <c r="B108" s="47" t="s">
        <v>714</v>
      </c>
      <c r="C108" s="47" t="s">
        <v>887</v>
      </c>
      <c r="D108" s="173" t="s">
        <v>277</v>
      </c>
      <c r="E108" s="301" t="s">
        <v>596</v>
      </c>
      <c r="F108" s="210"/>
      <c r="G108" s="196"/>
      <c r="H108" s="192">
        <f t="shared" ref="H108:H115" si="8">IF(F108="Ja",I108,0)</f>
        <v>0</v>
      </c>
      <c r="I108" s="192">
        <f>IF(F108="Ikke relevant",0,3)</f>
        <v>3</v>
      </c>
      <c r="J108" s="198"/>
      <c r="K108" s="198" t="s">
        <v>135</v>
      </c>
    </row>
    <row r="109" spans="1:11" ht="21">
      <c r="A109" s="310" t="s">
        <v>597</v>
      </c>
      <c r="B109" s="305" t="s">
        <v>715</v>
      </c>
      <c r="C109" s="305" t="s">
        <v>840</v>
      </c>
      <c r="D109" s="309" t="s">
        <v>277</v>
      </c>
      <c r="E109" s="301" t="s">
        <v>640</v>
      </c>
      <c r="F109" s="258"/>
      <c r="G109" s="249"/>
      <c r="H109" s="259">
        <f t="shared" ref="H109:H110" si="9">IF(F109="Ja",I109,0)</f>
        <v>0</v>
      </c>
      <c r="I109" s="259">
        <f>IF(F109="Ikke relevant",0,3)</f>
        <v>3</v>
      </c>
      <c r="J109" s="251"/>
      <c r="K109" s="198" t="s">
        <v>135</v>
      </c>
    </row>
    <row r="110" spans="1:11" ht="21">
      <c r="A110" s="310" t="s">
        <v>598</v>
      </c>
      <c r="B110" s="305" t="s">
        <v>600</v>
      </c>
      <c r="C110" s="305" t="s">
        <v>841</v>
      </c>
      <c r="D110" s="309" t="s">
        <v>277</v>
      </c>
      <c r="E110" s="301" t="s">
        <v>601</v>
      </c>
      <c r="F110" s="258"/>
      <c r="G110" s="249"/>
      <c r="H110" s="259">
        <f t="shared" si="9"/>
        <v>0</v>
      </c>
      <c r="I110" s="259">
        <f>IF(F110="Ikke relevant",0,3)</f>
        <v>3</v>
      </c>
      <c r="J110" s="251"/>
      <c r="K110" s="198" t="s">
        <v>135</v>
      </c>
    </row>
    <row r="111" spans="1:11" ht="21">
      <c r="A111" s="217" t="s">
        <v>191</v>
      </c>
      <c r="B111" s="49" t="s">
        <v>506</v>
      </c>
      <c r="C111" s="49" t="s">
        <v>842</v>
      </c>
      <c r="D111" s="173" t="s">
        <v>276</v>
      </c>
      <c r="E111" s="269"/>
      <c r="F111" s="210"/>
      <c r="G111" s="196"/>
      <c r="H111" s="192">
        <f t="shared" si="8"/>
        <v>0</v>
      </c>
      <c r="I111" s="192">
        <f>IF(F111="Ikke relevant",0,5)</f>
        <v>5</v>
      </c>
      <c r="J111" s="198"/>
      <c r="K111" s="198" t="s">
        <v>135</v>
      </c>
    </row>
    <row r="112" spans="1:11" ht="21">
      <c r="A112" s="212" t="s">
        <v>193</v>
      </c>
      <c r="B112" s="56" t="s">
        <v>192</v>
      </c>
      <c r="C112" s="56" t="s">
        <v>843</v>
      </c>
      <c r="D112" s="173" t="s">
        <v>276</v>
      </c>
      <c r="E112" s="269"/>
      <c r="F112" s="210"/>
      <c r="G112" s="196"/>
      <c r="H112" s="192">
        <f t="shared" si="8"/>
        <v>0</v>
      </c>
      <c r="I112" s="192">
        <f>IF(F112="Ikke relevant",0,5)</f>
        <v>5</v>
      </c>
      <c r="J112" s="198"/>
      <c r="K112" s="198" t="s">
        <v>135</v>
      </c>
    </row>
    <row r="113" spans="1:17" s="252" customFormat="1" ht="27" customHeight="1">
      <c r="A113" s="297" t="s">
        <v>229</v>
      </c>
      <c r="B113" s="298" t="s">
        <v>647</v>
      </c>
      <c r="C113" s="298" t="s">
        <v>718</v>
      </c>
      <c r="D113" s="298" t="s">
        <v>277</v>
      </c>
      <c r="E113" s="308" t="s">
        <v>888</v>
      </c>
      <c r="F113" s="210"/>
      <c r="G113" s="270"/>
      <c r="H113" s="192">
        <f t="shared" ref="H113" si="10">IF(F113="Ja",I113,0)</f>
        <v>0</v>
      </c>
      <c r="I113" s="192">
        <f>IF(F113="Ikke relevant",0,3)</f>
        <v>3</v>
      </c>
      <c r="J113" s="272"/>
      <c r="K113" s="273"/>
    </row>
    <row r="114" spans="1:17" ht="21">
      <c r="A114" s="212" t="s">
        <v>230</v>
      </c>
      <c r="B114" s="56" t="s">
        <v>505</v>
      </c>
      <c r="C114" s="56" t="s">
        <v>844</v>
      </c>
      <c r="D114" s="173" t="s">
        <v>277</v>
      </c>
      <c r="E114" s="269"/>
      <c r="F114" s="210"/>
      <c r="G114" s="196"/>
      <c r="H114" s="192">
        <f t="shared" si="8"/>
        <v>0</v>
      </c>
      <c r="I114" s="192">
        <f t="shared" ref="I114:I115" si="11">IF(F114="Ikke relevant",0,3)</f>
        <v>3</v>
      </c>
      <c r="J114" s="198"/>
      <c r="K114" s="198" t="s">
        <v>138</v>
      </c>
    </row>
    <row r="115" spans="1:17" ht="31.5">
      <c r="A115" s="212" t="s">
        <v>231</v>
      </c>
      <c r="B115" s="56" t="s">
        <v>719</v>
      </c>
      <c r="C115" s="56" t="s">
        <v>889</v>
      </c>
      <c r="D115" s="173" t="s">
        <v>277</v>
      </c>
      <c r="E115" s="269"/>
      <c r="F115" s="210"/>
      <c r="G115" s="196"/>
      <c r="H115" s="192">
        <f t="shared" si="8"/>
        <v>0</v>
      </c>
      <c r="I115" s="192">
        <f t="shared" si="11"/>
        <v>3</v>
      </c>
      <c r="J115" s="198"/>
      <c r="K115" s="198" t="s">
        <v>138</v>
      </c>
      <c r="M115" s="334"/>
      <c r="N115" s="334"/>
      <c r="O115" s="334"/>
      <c r="P115" s="334"/>
      <c r="Q115" s="334"/>
    </row>
    <row r="116" spans="1:17" ht="19.899999999999999" customHeight="1">
      <c r="A116" s="199">
        <v>10</v>
      </c>
      <c r="B116" s="162" t="s">
        <v>234</v>
      </c>
      <c r="C116" s="162" t="s">
        <v>234</v>
      </c>
      <c r="D116" s="163" t="s">
        <v>54</v>
      </c>
      <c r="E116" s="276" t="s">
        <v>589</v>
      </c>
      <c r="F116" s="185" t="s">
        <v>55</v>
      </c>
      <c r="G116" s="199" t="s">
        <v>56</v>
      </c>
      <c r="H116" s="194">
        <f>SUM(H124:H124)</f>
        <v>0</v>
      </c>
      <c r="I116" s="194">
        <f>SUM(I124:I124)</f>
        <v>3</v>
      </c>
      <c r="J116" s="195">
        <f>H116/I116</f>
        <v>0</v>
      </c>
      <c r="K116" s="163" t="s">
        <v>137</v>
      </c>
    </row>
    <row r="117" spans="1:17" ht="29.25" customHeight="1">
      <c r="A117" s="211" t="s">
        <v>182</v>
      </c>
      <c r="B117" s="47" t="s">
        <v>720</v>
      </c>
      <c r="C117" s="47" t="s">
        <v>845</v>
      </c>
      <c r="D117" s="172" t="s">
        <v>57</v>
      </c>
      <c r="E117" s="269"/>
      <c r="F117" s="210"/>
      <c r="G117" s="196"/>
      <c r="H117" s="197"/>
      <c r="I117" s="197"/>
      <c r="J117" s="198"/>
      <c r="K117" s="198" t="s">
        <v>138</v>
      </c>
    </row>
    <row r="118" spans="1:17" ht="22.5" customHeight="1">
      <c r="A118" s="211" t="s">
        <v>232</v>
      </c>
      <c r="B118" s="47" t="s">
        <v>266</v>
      </c>
      <c r="C118" s="47" t="s">
        <v>722</v>
      </c>
      <c r="D118" s="48" t="s">
        <v>57</v>
      </c>
      <c r="E118" s="269"/>
      <c r="F118" s="210"/>
      <c r="G118" s="196"/>
      <c r="H118" s="197"/>
      <c r="I118" s="197"/>
      <c r="J118" s="198"/>
      <c r="K118" s="198" t="s">
        <v>138</v>
      </c>
    </row>
    <row r="119" spans="1:17" ht="22.5" customHeight="1">
      <c r="A119" s="211" t="s">
        <v>233</v>
      </c>
      <c r="B119" s="47" t="s">
        <v>510</v>
      </c>
      <c r="C119" s="47" t="s">
        <v>721</v>
      </c>
      <c r="D119" s="172" t="s">
        <v>57</v>
      </c>
      <c r="E119" s="269"/>
      <c r="F119" s="210"/>
      <c r="G119" s="196"/>
      <c r="H119" s="197"/>
      <c r="I119" s="197"/>
      <c r="J119" s="198"/>
      <c r="K119" s="198" t="s">
        <v>138</v>
      </c>
      <c r="L119" s="334"/>
      <c r="M119" s="334"/>
    </row>
    <row r="120" spans="1:17" ht="24" customHeight="1">
      <c r="A120" s="211" t="s">
        <v>235</v>
      </c>
      <c r="B120" s="47" t="s">
        <v>511</v>
      </c>
      <c r="C120" s="47" t="s">
        <v>588</v>
      </c>
      <c r="D120" s="172" t="s">
        <v>57</v>
      </c>
      <c r="E120" s="269"/>
      <c r="F120" s="210"/>
      <c r="G120" s="196"/>
      <c r="H120" s="197"/>
      <c r="I120" s="197"/>
      <c r="J120" s="198"/>
      <c r="K120" s="198" t="s">
        <v>138</v>
      </c>
      <c r="L120" s="334"/>
      <c r="M120" s="334"/>
    </row>
    <row r="121" spans="1:17" s="252" customFormat="1" ht="37.5" customHeight="1">
      <c r="A121" s="211" t="s">
        <v>236</v>
      </c>
      <c r="B121" s="47" t="s">
        <v>512</v>
      </c>
      <c r="C121" s="47" t="s">
        <v>759</v>
      </c>
      <c r="D121" s="178" t="s">
        <v>57</v>
      </c>
      <c r="E121" s="269"/>
      <c r="F121" s="210"/>
      <c r="G121" s="196"/>
      <c r="H121" s="197"/>
      <c r="I121" s="197"/>
      <c r="J121" s="198"/>
      <c r="K121" s="198" t="s">
        <v>138</v>
      </c>
    </row>
    <row r="122" spans="1:17" s="12" customFormat="1" ht="29.25" customHeight="1">
      <c r="A122" s="211" t="s">
        <v>237</v>
      </c>
      <c r="B122" s="47" t="s">
        <v>723</v>
      </c>
      <c r="C122" s="47" t="s">
        <v>724</v>
      </c>
      <c r="D122" s="178" t="s">
        <v>57</v>
      </c>
      <c r="E122" s="269"/>
      <c r="F122" s="210"/>
      <c r="G122" s="196"/>
      <c r="H122" s="197"/>
      <c r="I122" s="197"/>
      <c r="J122" s="198"/>
      <c r="K122" s="198" t="s">
        <v>138</v>
      </c>
    </row>
    <row r="123" spans="1:17" ht="10.5">
      <c r="A123" s="201">
        <v>10</v>
      </c>
      <c r="B123" s="62" t="s">
        <v>218</v>
      </c>
      <c r="C123" s="62" t="s">
        <v>218</v>
      </c>
      <c r="D123" s="63" t="s">
        <v>54</v>
      </c>
      <c r="E123" s="278"/>
      <c r="F123" s="186" t="s">
        <v>55</v>
      </c>
      <c r="G123" s="203" t="s">
        <v>56</v>
      </c>
      <c r="H123" s="204"/>
      <c r="I123" s="204"/>
      <c r="J123" s="205"/>
      <c r="K123" s="53" t="s">
        <v>137</v>
      </c>
    </row>
    <row r="124" spans="1:17" ht="21" customHeight="1">
      <c r="A124" s="216" t="s">
        <v>148</v>
      </c>
      <c r="B124" s="50" t="s">
        <v>282</v>
      </c>
      <c r="C124" s="50" t="s">
        <v>846</v>
      </c>
      <c r="D124" s="173" t="s">
        <v>277</v>
      </c>
      <c r="E124" s="269"/>
      <c r="F124" s="210"/>
      <c r="G124" s="196"/>
      <c r="H124" s="192">
        <f>IF(F124="Ja",I124,0)</f>
        <v>0</v>
      </c>
      <c r="I124" s="192">
        <f>IF(F124="Ikke relevant",0,3)</f>
        <v>3</v>
      </c>
      <c r="J124" s="206"/>
      <c r="K124" s="198" t="s">
        <v>138</v>
      </c>
    </row>
    <row r="125" spans="1:17" ht="19.899999999999999" customHeight="1">
      <c r="A125" s="199">
        <v>11</v>
      </c>
      <c r="B125" s="162" t="s">
        <v>518</v>
      </c>
      <c r="C125" s="162" t="s">
        <v>518</v>
      </c>
      <c r="D125" s="163" t="s">
        <v>54</v>
      </c>
      <c r="E125" s="276" t="s">
        <v>589</v>
      </c>
      <c r="F125" s="181" t="s">
        <v>55</v>
      </c>
      <c r="G125" s="199" t="s">
        <v>56</v>
      </c>
      <c r="H125" s="194">
        <f>SUM(H126:H132)</f>
        <v>0</v>
      </c>
      <c r="I125" s="194">
        <f>SUM(I126:I132)</f>
        <v>9</v>
      </c>
      <c r="J125" s="195">
        <f>H125/I125</f>
        <v>0</v>
      </c>
      <c r="K125" s="163" t="s">
        <v>137</v>
      </c>
    </row>
    <row r="126" spans="1:17" ht="25.5" customHeight="1">
      <c r="A126" s="211" t="s">
        <v>183</v>
      </c>
      <c r="B126" s="47" t="s">
        <v>725</v>
      </c>
      <c r="C126" s="47" t="s">
        <v>847</v>
      </c>
      <c r="D126" s="172" t="s">
        <v>57</v>
      </c>
      <c r="E126" s="301" t="s">
        <v>859</v>
      </c>
      <c r="F126" s="210"/>
      <c r="G126" s="196"/>
      <c r="H126" s="197"/>
      <c r="I126" s="197"/>
      <c r="J126" s="198"/>
      <c r="K126" s="198" t="s">
        <v>138</v>
      </c>
    </row>
    <row r="127" spans="1:17" ht="25.5" customHeight="1">
      <c r="A127" s="211" t="s">
        <v>513</v>
      </c>
      <c r="B127" s="47" t="s">
        <v>515</v>
      </c>
      <c r="C127" s="47" t="s">
        <v>750</v>
      </c>
      <c r="D127" s="48" t="s">
        <v>57</v>
      </c>
      <c r="E127" s="269"/>
      <c r="F127" s="184"/>
      <c r="G127" s="196"/>
      <c r="H127" s="197"/>
      <c r="I127" s="197"/>
      <c r="J127" s="198"/>
      <c r="K127" s="198" t="s">
        <v>138</v>
      </c>
    </row>
    <row r="128" spans="1:17" ht="36.75" customHeight="1">
      <c r="A128" s="211" t="s">
        <v>514</v>
      </c>
      <c r="B128" s="47" t="s">
        <v>516</v>
      </c>
      <c r="C128" s="47" t="s">
        <v>848</v>
      </c>
      <c r="D128" s="48" t="s">
        <v>57</v>
      </c>
      <c r="E128" s="269"/>
      <c r="F128" s="210"/>
      <c r="G128" s="196"/>
      <c r="H128" s="197"/>
      <c r="I128" s="197"/>
      <c r="J128" s="198"/>
      <c r="K128" s="198" t="s">
        <v>138</v>
      </c>
    </row>
    <row r="129" spans="1:11" ht="10.5">
      <c r="A129" s="214">
        <v>11</v>
      </c>
      <c r="B129" s="59" t="s">
        <v>218</v>
      </c>
      <c r="C129" s="60" t="s">
        <v>218</v>
      </c>
      <c r="D129" s="61" t="str">
        <f>$D$125</f>
        <v>Type</v>
      </c>
      <c r="E129" s="241"/>
      <c r="F129" s="183" t="str">
        <f>$F$125</f>
        <v>Ja/nej</v>
      </c>
      <c r="G129" s="201" t="str">
        <f>$G$125</f>
        <v>Evt. kommentarer</v>
      </c>
      <c r="H129" s="190"/>
      <c r="I129" s="190"/>
      <c r="J129" s="53"/>
      <c r="K129" s="53" t="s">
        <v>137</v>
      </c>
    </row>
    <row r="130" spans="1:11" s="12" customFormat="1" ht="27" customHeight="1">
      <c r="A130" s="211" t="s">
        <v>184</v>
      </c>
      <c r="B130" s="47" t="s">
        <v>267</v>
      </c>
      <c r="C130" s="47" t="s">
        <v>849</v>
      </c>
      <c r="D130" s="173" t="s">
        <v>277</v>
      </c>
      <c r="E130" s="269"/>
      <c r="F130" s="210"/>
      <c r="G130" s="196"/>
      <c r="H130" s="192">
        <f>IF(F130="Ja",I130,0)</f>
        <v>0</v>
      </c>
      <c r="I130" s="192">
        <f>IF(F130="Ikke relevant",0,3)</f>
        <v>3</v>
      </c>
      <c r="J130" s="198"/>
      <c r="K130" s="198" t="s">
        <v>135</v>
      </c>
    </row>
    <row r="131" spans="1:11" s="12" customFormat="1" ht="23.25" customHeight="1">
      <c r="A131" s="211" t="s">
        <v>238</v>
      </c>
      <c r="B131" s="47" t="s">
        <v>726</v>
      </c>
      <c r="C131" s="47" t="s">
        <v>850</v>
      </c>
      <c r="D131" s="173" t="s">
        <v>277</v>
      </c>
      <c r="E131" s="269"/>
      <c r="F131" s="210"/>
      <c r="G131" s="196"/>
      <c r="H131" s="192">
        <f>IF(F131="Ja",I131,0)</f>
        <v>0</v>
      </c>
      <c r="I131" s="192">
        <f t="shared" ref="I131:I132" si="12">IF(F131="Ikke relevant",0,3)</f>
        <v>3</v>
      </c>
      <c r="J131" s="198"/>
      <c r="K131" s="198" t="s">
        <v>135</v>
      </c>
    </row>
    <row r="132" spans="1:11" ht="23.25" customHeight="1">
      <c r="A132" s="211" t="s">
        <v>239</v>
      </c>
      <c r="B132" s="47" t="s">
        <v>727</v>
      </c>
      <c r="C132" s="47" t="s">
        <v>851</v>
      </c>
      <c r="D132" s="173" t="s">
        <v>277</v>
      </c>
      <c r="E132" s="269"/>
      <c r="F132" s="210"/>
      <c r="G132" s="196"/>
      <c r="H132" s="192">
        <f>IF(F132="Ja",I132,0)</f>
        <v>0</v>
      </c>
      <c r="I132" s="192">
        <f t="shared" si="12"/>
        <v>3</v>
      </c>
      <c r="J132" s="198"/>
      <c r="K132" s="198" t="s">
        <v>135</v>
      </c>
    </row>
    <row r="133" spans="1:11" ht="19.899999999999999" customHeight="1">
      <c r="A133" s="199">
        <v>12</v>
      </c>
      <c r="B133" s="162" t="s">
        <v>240</v>
      </c>
      <c r="C133" s="162" t="s">
        <v>240</v>
      </c>
      <c r="D133" s="162" t="s">
        <v>54</v>
      </c>
      <c r="E133" s="276" t="s">
        <v>589</v>
      </c>
      <c r="F133" s="181" t="s">
        <v>55</v>
      </c>
      <c r="G133" s="199" t="s">
        <v>56</v>
      </c>
      <c r="H133" s="194">
        <f>SUM(H134:H143)</f>
        <v>0</v>
      </c>
      <c r="I133" s="194">
        <f>SUM(I134:I143)</f>
        <v>11</v>
      </c>
      <c r="J133" s="195">
        <f>H133/I133</f>
        <v>0</v>
      </c>
      <c r="K133" s="163" t="s">
        <v>137</v>
      </c>
    </row>
    <row r="134" spans="1:11" ht="28.5" customHeight="1">
      <c r="A134" s="212" t="s">
        <v>185</v>
      </c>
      <c r="B134" s="56" t="s">
        <v>517</v>
      </c>
      <c r="C134" s="56" t="s">
        <v>890</v>
      </c>
      <c r="D134" s="173" t="s">
        <v>57</v>
      </c>
      <c r="E134" s="269"/>
      <c r="F134" s="210"/>
      <c r="G134" s="196"/>
      <c r="H134" s="197"/>
      <c r="I134" s="197"/>
      <c r="J134" s="198"/>
      <c r="K134" s="198" t="s">
        <v>138</v>
      </c>
    </row>
    <row r="135" spans="1:11" ht="27" customHeight="1">
      <c r="A135" s="217" t="s">
        <v>186</v>
      </c>
      <c r="B135" s="49" t="s">
        <v>268</v>
      </c>
      <c r="C135" s="49" t="s">
        <v>785</v>
      </c>
      <c r="D135" s="179" t="s">
        <v>57</v>
      </c>
      <c r="E135" s="269"/>
      <c r="F135" s="210"/>
      <c r="G135" s="196"/>
      <c r="H135" s="197"/>
      <c r="I135" s="197"/>
      <c r="J135" s="198"/>
      <c r="K135" s="274" t="s">
        <v>138</v>
      </c>
    </row>
    <row r="136" spans="1:11" ht="25.5" customHeight="1">
      <c r="A136" s="212" t="s">
        <v>187</v>
      </c>
      <c r="B136" s="56" t="s">
        <v>269</v>
      </c>
      <c r="C136" s="56" t="s">
        <v>786</v>
      </c>
      <c r="D136" s="180" t="s">
        <v>57</v>
      </c>
      <c r="E136" s="301" t="s">
        <v>751</v>
      </c>
      <c r="F136" s="210"/>
      <c r="G136" s="196"/>
      <c r="H136" s="197"/>
      <c r="I136" s="197"/>
      <c r="J136" s="198"/>
      <c r="K136" s="198" t="s">
        <v>138</v>
      </c>
    </row>
    <row r="137" spans="1:11" s="252" customFormat="1" ht="27.75" customHeight="1">
      <c r="A137" s="297" t="s">
        <v>241</v>
      </c>
      <c r="B137" s="298" t="s">
        <v>652</v>
      </c>
      <c r="C137" s="298" t="s">
        <v>728</v>
      </c>
      <c r="D137" s="302" t="s">
        <v>57</v>
      </c>
      <c r="E137" s="301" t="s">
        <v>653</v>
      </c>
      <c r="F137" s="258"/>
      <c r="G137" s="249"/>
      <c r="H137" s="250"/>
      <c r="I137" s="250"/>
      <c r="J137" s="251"/>
      <c r="K137" s="251" t="s">
        <v>138</v>
      </c>
    </row>
    <row r="138" spans="1:11" ht="25.5" customHeight="1">
      <c r="A138" s="212" t="s">
        <v>776</v>
      </c>
      <c r="B138" s="56" t="s">
        <v>270</v>
      </c>
      <c r="C138" s="56" t="s">
        <v>783</v>
      </c>
      <c r="D138" s="180" t="s">
        <v>57</v>
      </c>
      <c r="E138" s="269"/>
      <c r="F138" s="210"/>
      <c r="G138" s="196"/>
      <c r="H138" s="197"/>
      <c r="I138" s="197"/>
      <c r="J138" s="198"/>
      <c r="K138" s="198" t="s">
        <v>138</v>
      </c>
    </row>
    <row r="139" spans="1:11" ht="21">
      <c r="A139" s="212" t="s">
        <v>651</v>
      </c>
      <c r="B139" s="56" t="s">
        <v>271</v>
      </c>
      <c r="C139" s="56" t="s">
        <v>784</v>
      </c>
      <c r="D139" s="180" t="s">
        <v>57</v>
      </c>
      <c r="E139" s="269"/>
      <c r="F139" s="210"/>
      <c r="G139" s="196"/>
      <c r="H139" s="197"/>
      <c r="I139" s="197"/>
      <c r="J139" s="198"/>
      <c r="K139" s="198" t="s">
        <v>138</v>
      </c>
    </row>
    <row r="140" spans="1:11" ht="10.5">
      <c r="A140" s="213">
        <v>12</v>
      </c>
      <c r="B140" s="58" t="s">
        <v>218</v>
      </c>
      <c r="C140" s="58" t="s">
        <v>218</v>
      </c>
      <c r="D140" s="58" t="s">
        <v>54</v>
      </c>
      <c r="E140" s="242"/>
      <c r="F140" s="188" t="s">
        <v>55</v>
      </c>
      <c r="G140" s="200" t="s">
        <v>259</v>
      </c>
      <c r="H140" s="190"/>
      <c r="I140" s="190"/>
      <c r="J140" s="53"/>
      <c r="K140" s="52" t="s">
        <v>137</v>
      </c>
    </row>
    <row r="141" spans="1:11" ht="21">
      <c r="A141" s="212" t="s">
        <v>188</v>
      </c>
      <c r="B141" s="56" t="s">
        <v>272</v>
      </c>
      <c r="C141" s="56" t="s">
        <v>782</v>
      </c>
      <c r="D141" s="173" t="s">
        <v>277</v>
      </c>
      <c r="E141" s="269"/>
      <c r="F141" s="210"/>
      <c r="G141" s="196"/>
      <c r="H141" s="192">
        <f>IF(F141="Ja",I141,0)</f>
        <v>0</v>
      </c>
      <c r="I141" s="192">
        <f t="shared" ref="I141:I142" si="13">IF(F141="Ikke relevant",0,3)</f>
        <v>3</v>
      </c>
      <c r="J141" s="198"/>
      <c r="K141" s="260" t="s">
        <v>135</v>
      </c>
    </row>
    <row r="142" spans="1:11" ht="21">
      <c r="A142" s="212" t="s">
        <v>189</v>
      </c>
      <c r="B142" s="56" t="s">
        <v>729</v>
      </c>
      <c r="C142" s="56" t="s">
        <v>781</v>
      </c>
      <c r="D142" s="173" t="s">
        <v>277</v>
      </c>
      <c r="E142" s="269"/>
      <c r="F142" s="210"/>
      <c r="G142" s="196"/>
      <c r="H142" s="192">
        <f>IF(F142="Ja",I142,0)</f>
        <v>0</v>
      </c>
      <c r="I142" s="192">
        <f t="shared" si="13"/>
        <v>3</v>
      </c>
      <c r="J142" s="198"/>
      <c r="K142" s="198" t="s">
        <v>135</v>
      </c>
    </row>
    <row r="143" spans="1:11" ht="28.15" customHeight="1">
      <c r="A143" s="212" t="s">
        <v>242</v>
      </c>
      <c r="B143" s="56" t="s">
        <v>273</v>
      </c>
      <c r="C143" s="56" t="s">
        <v>780</v>
      </c>
      <c r="D143" s="173" t="s">
        <v>276</v>
      </c>
      <c r="E143" s="269"/>
      <c r="F143" s="210"/>
      <c r="G143" s="196"/>
      <c r="H143" s="192">
        <f>IF(F143="Ja",I143,0)</f>
        <v>0</v>
      </c>
      <c r="I143" s="192">
        <f>IF(F143="Ikke relevant",0,5)</f>
        <v>5</v>
      </c>
      <c r="J143" s="198"/>
      <c r="K143" s="198" t="s">
        <v>135</v>
      </c>
    </row>
    <row r="144" spans="1:11" ht="19.899999999999999" customHeight="1">
      <c r="A144" s="199">
        <v>13</v>
      </c>
      <c r="B144" s="162" t="s">
        <v>605</v>
      </c>
      <c r="C144" s="162" t="s">
        <v>605</v>
      </c>
      <c r="D144" s="162" t="s">
        <v>54</v>
      </c>
      <c r="E144" s="276" t="s">
        <v>589</v>
      </c>
      <c r="F144" s="181" t="s">
        <v>55</v>
      </c>
      <c r="G144" s="219"/>
      <c r="H144" s="163">
        <v>0</v>
      </c>
      <c r="I144" s="163">
        <f>SUM(I149:I155)</f>
        <v>13</v>
      </c>
      <c r="J144" s="195">
        <f>H144/I144</f>
        <v>0</v>
      </c>
      <c r="K144" s="163" t="s">
        <v>137</v>
      </c>
    </row>
    <row r="145" spans="1:11" ht="42" customHeight="1">
      <c r="A145" s="271" t="s">
        <v>606</v>
      </c>
      <c r="B145" s="298" t="s">
        <v>607</v>
      </c>
      <c r="C145" s="299" t="s">
        <v>730</v>
      </c>
      <c r="D145" s="300" t="s">
        <v>57</v>
      </c>
      <c r="E145" s="308" t="s">
        <v>629</v>
      </c>
      <c r="F145" s="210"/>
      <c r="G145" s="222"/>
      <c r="H145" s="268"/>
      <c r="I145" s="268"/>
      <c r="J145" s="268"/>
      <c r="K145" s="198" t="s">
        <v>138</v>
      </c>
    </row>
    <row r="146" spans="1:11" ht="31.5">
      <c r="A146" s="271" t="s">
        <v>613</v>
      </c>
      <c r="B146" s="298" t="s">
        <v>614</v>
      </c>
      <c r="C146" s="298" t="s">
        <v>731</v>
      </c>
      <c r="D146" s="298" t="s">
        <v>57</v>
      </c>
      <c r="E146" s="308" t="s">
        <v>629</v>
      </c>
      <c r="F146" s="210"/>
      <c r="G146" s="222"/>
      <c r="H146" s="268"/>
      <c r="I146" s="268"/>
      <c r="J146" s="268"/>
      <c r="K146" s="198" t="s">
        <v>138</v>
      </c>
    </row>
    <row r="147" spans="1:11" ht="52.5">
      <c r="A147" s="271" t="s">
        <v>621</v>
      </c>
      <c r="B147" s="298" t="s">
        <v>622</v>
      </c>
      <c r="C147" s="298" t="s">
        <v>732</v>
      </c>
      <c r="D147" s="298" t="s">
        <v>57</v>
      </c>
      <c r="E147" s="308" t="s">
        <v>629</v>
      </c>
      <c r="F147" s="210"/>
      <c r="G147" s="222"/>
      <c r="H147" s="268"/>
      <c r="I147" s="268"/>
      <c r="J147" s="268"/>
      <c r="K147" s="198" t="s">
        <v>138</v>
      </c>
    </row>
    <row r="148" spans="1:11" ht="10.5">
      <c r="A148" s="213">
        <v>13</v>
      </c>
      <c r="B148" s="58" t="s">
        <v>218</v>
      </c>
      <c r="C148" s="58" t="s">
        <v>218</v>
      </c>
      <c r="D148" s="58" t="s">
        <v>54</v>
      </c>
      <c r="E148" s="242"/>
      <c r="F148" s="188" t="s">
        <v>55</v>
      </c>
      <c r="G148" s="200" t="s">
        <v>259</v>
      </c>
      <c r="H148" s="190"/>
      <c r="I148" s="190"/>
      <c r="J148" s="53"/>
      <c r="K148" s="52" t="s">
        <v>137</v>
      </c>
    </row>
    <row r="149" spans="1:11" ht="31.5">
      <c r="A149" s="295" t="s">
        <v>608</v>
      </c>
      <c r="B149" s="296" t="s">
        <v>630</v>
      </c>
      <c r="C149" s="296" t="s">
        <v>733</v>
      </c>
      <c r="D149" s="296" t="s">
        <v>609</v>
      </c>
      <c r="E149" s="308" t="s">
        <v>629</v>
      </c>
      <c r="F149" s="210"/>
      <c r="G149" s="222"/>
      <c r="H149" s="192">
        <f t="shared" ref="H149:H155" si="14">IF(F149="Ja",I149,0)</f>
        <v>0</v>
      </c>
      <c r="I149" s="192">
        <f>IF(F149="Ikke relevant",0,3)</f>
        <v>3</v>
      </c>
      <c r="J149" s="268"/>
      <c r="K149" s="198" t="s">
        <v>135</v>
      </c>
    </row>
    <row r="150" spans="1:11" ht="37.5" customHeight="1">
      <c r="A150" s="297" t="s">
        <v>610</v>
      </c>
      <c r="B150" s="298" t="s">
        <v>611</v>
      </c>
      <c r="C150" s="298" t="s">
        <v>734</v>
      </c>
      <c r="D150" s="298" t="s">
        <v>612</v>
      </c>
      <c r="E150" s="308" t="s">
        <v>629</v>
      </c>
      <c r="F150" s="210"/>
      <c r="G150" s="222"/>
      <c r="H150" s="192">
        <f t="shared" si="14"/>
        <v>0</v>
      </c>
      <c r="I150" s="192">
        <f>IF(F150="Ikke relevant",0,1)</f>
        <v>1</v>
      </c>
      <c r="J150" s="268"/>
      <c r="K150" s="198" t="s">
        <v>135</v>
      </c>
    </row>
    <row r="151" spans="1:11" ht="31.5">
      <c r="A151" s="297" t="s">
        <v>615</v>
      </c>
      <c r="B151" s="298" t="s">
        <v>616</v>
      </c>
      <c r="C151" s="298" t="s">
        <v>735</v>
      </c>
      <c r="D151" s="298" t="s">
        <v>612</v>
      </c>
      <c r="E151" s="308" t="s">
        <v>629</v>
      </c>
      <c r="F151" s="210"/>
      <c r="G151" s="222"/>
      <c r="H151" s="192">
        <f t="shared" si="14"/>
        <v>0</v>
      </c>
      <c r="I151" s="192">
        <f>IF(F151="Ikke relevant",0,1)</f>
        <v>1</v>
      </c>
      <c r="J151" s="268"/>
      <c r="K151" s="198" t="s">
        <v>135</v>
      </c>
    </row>
    <row r="152" spans="1:11" ht="51" customHeight="1">
      <c r="A152" s="297" t="s">
        <v>617</v>
      </c>
      <c r="B152" s="298" t="s">
        <v>618</v>
      </c>
      <c r="C152" s="298" t="s">
        <v>736</v>
      </c>
      <c r="D152" s="298" t="s">
        <v>612</v>
      </c>
      <c r="E152" s="308" t="s">
        <v>629</v>
      </c>
      <c r="F152" s="210"/>
      <c r="G152" s="222"/>
      <c r="H152" s="192">
        <f t="shared" si="14"/>
        <v>0</v>
      </c>
      <c r="I152" s="192">
        <f>IF(F152="Ikke relevant",0,1)</f>
        <v>1</v>
      </c>
      <c r="J152" s="268"/>
      <c r="K152" s="198" t="s">
        <v>135</v>
      </c>
    </row>
    <row r="153" spans="1:11" s="247" customFormat="1" ht="42">
      <c r="A153" s="297" t="s">
        <v>619</v>
      </c>
      <c r="B153" s="298" t="s">
        <v>620</v>
      </c>
      <c r="C153" s="298" t="s">
        <v>737</v>
      </c>
      <c r="D153" s="298" t="s">
        <v>612</v>
      </c>
      <c r="E153" s="308" t="s">
        <v>629</v>
      </c>
      <c r="F153" s="210"/>
      <c r="G153" s="222"/>
      <c r="H153" s="192">
        <f t="shared" si="14"/>
        <v>0</v>
      </c>
      <c r="I153" s="192">
        <f>IF(F153="Ikke relevant",0,1)</f>
        <v>1</v>
      </c>
      <c r="J153" s="268"/>
      <c r="K153" s="198" t="s">
        <v>135</v>
      </c>
    </row>
    <row r="154" spans="1:11" s="247" customFormat="1" ht="35.25" customHeight="1">
      <c r="A154" s="297" t="s">
        <v>623</v>
      </c>
      <c r="B154" s="298" t="s">
        <v>624</v>
      </c>
      <c r="C154" s="298" t="s">
        <v>625</v>
      </c>
      <c r="D154" s="298" t="s">
        <v>612</v>
      </c>
      <c r="E154" s="308" t="s">
        <v>629</v>
      </c>
      <c r="F154" s="210"/>
      <c r="G154" s="222"/>
      <c r="H154" s="192">
        <f t="shared" si="14"/>
        <v>0</v>
      </c>
      <c r="I154" s="192">
        <f>IF(F154="Ikke relevant",0,1)</f>
        <v>1</v>
      </c>
      <c r="J154" s="268"/>
      <c r="K154" s="198" t="s">
        <v>135</v>
      </c>
    </row>
    <row r="155" spans="1:11" ht="39" customHeight="1">
      <c r="A155" s="297" t="s">
        <v>626</v>
      </c>
      <c r="B155" s="298" t="s">
        <v>627</v>
      </c>
      <c r="C155" s="298" t="s">
        <v>738</v>
      </c>
      <c r="D155" s="298" t="s">
        <v>628</v>
      </c>
      <c r="E155" s="308" t="s">
        <v>629</v>
      </c>
      <c r="F155" s="210"/>
      <c r="G155" s="261"/>
      <c r="H155" s="192">
        <f t="shared" si="14"/>
        <v>0</v>
      </c>
      <c r="I155" s="192">
        <f t="shared" ref="I155" si="15">IF(F155="Ikke relevant",0,5)</f>
        <v>5</v>
      </c>
      <c r="J155" s="338"/>
      <c r="K155" s="198" t="s">
        <v>135</v>
      </c>
    </row>
    <row r="156" spans="1:11" ht="19.899999999999999" customHeight="1">
      <c r="A156" s="199">
        <v>18</v>
      </c>
      <c r="B156" s="162" t="s">
        <v>753</v>
      </c>
      <c r="C156" s="162" t="s">
        <v>753</v>
      </c>
      <c r="D156" s="163" t="s">
        <v>54</v>
      </c>
      <c r="E156" s="276" t="s">
        <v>589</v>
      </c>
      <c r="F156" s="181" t="s">
        <v>55</v>
      </c>
      <c r="G156" s="199" t="s">
        <v>56</v>
      </c>
      <c r="H156" s="194">
        <f>SUM(H157:H165)</f>
        <v>0</v>
      </c>
      <c r="I156" s="194">
        <f>SUM(I157:I165)</f>
        <v>6</v>
      </c>
      <c r="J156" s="195">
        <f>H156/I156</f>
        <v>0</v>
      </c>
      <c r="K156" s="275" t="s">
        <v>137</v>
      </c>
    </row>
    <row r="157" spans="1:11" ht="27" customHeight="1">
      <c r="A157" s="215" t="s">
        <v>631</v>
      </c>
      <c r="B157" s="164" t="s">
        <v>891</v>
      </c>
      <c r="C157" s="164" t="s">
        <v>775</v>
      </c>
      <c r="D157" s="175" t="s">
        <v>57</v>
      </c>
      <c r="E157" s="301" t="s">
        <v>661</v>
      </c>
      <c r="F157" s="210"/>
      <c r="G157" s="196"/>
      <c r="H157" s="197"/>
      <c r="I157" s="197"/>
      <c r="J157" s="198"/>
      <c r="K157" s="198" t="s">
        <v>138</v>
      </c>
    </row>
    <row r="158" spans="1:11" ht="46.5" customHeight="1">
      <c r="A158" s="215" t="s">
        <v>632</v>
      </c>
      <c r="B158" s="164" t="s">
        <v>739</v>
      </c>
      <c r="C158" s="164" t="s">
        <v>779</v>
      </c>
      <c r="D158" s="175" t="s">
        <v>57</v>
      </c>
      <c r="E158" s="301" t="s">
        <v>660</v>
      </c>
      <c r="F158" s="210"/>
      <c r="G158" s="196"/>
      <c r="H158" s="197"/>
      <c r="I158" s="197"/>
      <c r="J158" s="198"/>
      <c r="K158" s="198" t="s">
        <v>138</v>
      </c>
    </row>
    <row r="159" spans="1:11" ht="31.5">
      <c r="A159" s="215" t="s">
        <v>762</v>
      </c>
      <c r="B159" s="164" t="s">
        <v>740</v>
      </c>
      <c r="C159" s="304" t="s">
        <v>774</v>
      </c>
      <c r="D159" s="175" t="s">
        <v>57</v>
      </c>
      <c r="E159" s="301" t="s">
        <v>752</v>
      </c>
      <c r="F159" s="210"/>
      <c r="G159" s="196"/>
      <c r="H159" s="197"/>
      <c r="I159" s="197"/>
      <c r="J159" s="198"/>
      <c r="K159" s="198"/>
    </row>
    <row r="160" spans="1:11" ht="44.25" customHeight="1">
      <c r="A160" s="215" t="s">
        <v>633</v>
      </c>
      <c r="B160" s="164" t="s">
        <v>507</v>
      </c>
      <c r="C160" s="164" t="s">
        <v>757</v>
      </c>
      <c r="D160" s="175" t="s">
        <v>57</v>
      </c>
      <c r="E160" s="301"/>
      <c r="F160" s="210"/>
      <c r="G160" s="196"/>
      <c r="H160" s="197"/>
      <c r="I160" s="197"/>
      <c r="J160" s="198"/>
      <c r="K160" s="198" t="s">
        <v>138</v>
      </c>
    </row>
    <row r="161" spans="1:11" ht="37.5" customHeight="1">
      <c r="A161" s="215" t="s">
        <v>634</v>
      </c>
      <c r="B161" s="164" t="s">
        <v>508</v>
      </c>
      <c r="C161" s="164" t="s">
        <v>778</v>
      </c>
      <c r="D161" s="175" t="s">
        <v>57</v>
      </c>
      <c r="E161" s="301"/>
      <c r="F161" s="210"/>
      <c r="G161" s="196"/>
      <c r="H161" s="197"/>
      <c r="I161" s="197"/>
      <c r="J161" s="198"/>
      <c r="K161" s="198" t="s">
        <v>138</v>
      </c>
    </row>
    <row r="162" spans="1:11" ht="39" customHeight="1">
      <c r="A162" s="215" t="s">
        <v>635</v>
      </c>
      <c r="B162" s="164" t="s">
        <v>662</v>
      </c>
      <c r="C162" s="164" t="s">
        <v>741</v>
      </c>
      <c r="D162" s="41" t="s">
        <v>57</v>
      </c>
      <c r="E162" s="301" t="s">
        <v>663</v>
      </c>
      <c r="F162" s="210"/>
      <c r="G162" s="196"/>
      <c r="H162" s="197"/>
      <c r="I162" s="197"/>
      <c r="J162" s="198"/>
      <c r="K162" s="198" t="s">
        <v>138</v>
      </c>
    </row>
    <row r="163" spans="1:11" s="252" customFormat="1" ht="31.5">
      <c r="A163" s="303" t="s">
        <v>636</v>
      </c>
      <c r="B163" s="304" t="s">
        <v>602</v>
      </c>
      <c r="C163" s="304" t="s">
        <v>603</v>
      </c>
      <c r="D163" s="307" t="s">
        <v>57</v>
      </c>
      <c r="E163" s="301" t="s">
        <v>760</v>
      </c>
      <c r="F163" s="258"/>
      <c r="G163" s="249"/>
      <c r="H163" s="250"/>
      <c r="I163" s="250"/>
      <c r="J163" s="251"/>
      <c r="K163" s="251" t="s">
        <v>138</v>
      </c>
    </row>
    <row r="164" spans="1:11" s="290" customFormat="1" ht="39" customHeight="1">
      <c r="A164" s="212" t="s">
        <v>637</v>
      </c>
      <c r="B164" s="56" t="s">
        <v>716</v>
      </c>
      <c r="C164" s="56" t="s">
        <v>892</v>
      </c>
      <c r="D164" s="173" t="s">
        <v>277</v>
      </c>
      <c r="E164" s="301" t="s">
        <v>761</v>
      </c>
      <c r="F164" s="287"/>
      <c r="G164" s="288"/>
      <c r="H164" s="289">
        <f>IF(F164="Ja",I164,0)</f>
        <v>0</v>
      </c>
      <c r="I164" s="289">
        <f>IF(F164="Ikke relevant",0,3)</f>
        <v>3</v>
      </c>
      <c r="J164" s="267"/>
      <c r="K164" s="267" t="s">
        <v>135</v>
      </c>
    </row>
    <row r="165" spans="1:11" s="290" customFormat="1" ht="37.5" customHeight="1">
      <c r="A165" s="212" t="s">
        <v>764</v>
      </c>
      <c r="B165" s="56" t="s">
        <v>717</v>
      </c>
      <c r="C165" s="56" t="s">
        <v>893</v>
      </c>
      <c r="D165" s="173" t="s">
        <v>277</v>
      </c>
      <c r="E165" s="301" t="s">
        <v>761</v>
      </c>
      <c r="F165" s="287"/>
      <c r="G165" s="288"/>
      <c r="H165" s="289">
        <f>IF(F165="Ja",I165,0)</f>
        <v>0</v>
      </c>
      <c r="I165" s="289">
        <f>IF(F165="Ikke relevant",0,3)</f>
        <v>3</v>
      </c>
      <c r="J165" s="267"/>
      <c r="K165" s="267" t="s">
        <v>138</v>
      </c>
    </row>
    <row r="166" spans="1:11" ht="19.899999999999999" customHeight="1">
      <c r="A166" s="199">
        <v>18</v>
      </c>
      <c r="B166" s="162" t="s">
        <v>639</v>
      </c>
      <c r="C166" s="162" t="s">
        <v>639</v>
      </c>
      <c r="D166" s="163" t="s">
        <v>54</v>
      </c>
      <c r="E166" s="276" t="s">
        <v>589</v>
      </c>
      <c r="F166" s="181" t="s">
        <v>55</v>
      </c>
      <c r="G166" s="199" t="s">
        <v>56</v>
      </c>
      <c r="H166" s="194">
        <f>SUM(H172)</f>
        <v>0</v>
      </c>
      <c r="I166" s="194">
        <f>SUM(I172)</f>
        <v>5</v>
      </c>
      <c r="J166" s="195">
        <f>H166/I166</f>
        <v>0</v>
      </c>
      <c r="K166" s="275" t="s">
        <v>137</v>
      </c>
    </row>
    <row r="167" spans="1:11" s="290" customFormat="1" ht="63">
      <c r="A167" s="216" t="s">
        <v>765</v>
      </c>
      <c r="B167" s="50" t="s">
        <v>895</v>
      </c>
      <c r="C167" s="50" t="s">
        <v>894</v>
      </c>
      <c r="D167" s="176" t="s">
        <v>57</v>
      </c>
      <c r="E167" s="301" t="s">
        <v>769</v>
      </c>
      <c r="F167" s="287"/>
      <c r="G167" s="288"/>
      <c r="H167" s="291"/>
      <c r="I167" s="291"/>
      <c r="J167" s="267"/>
      <c r="K167" s="267" t="s">
        <v>138</v>
      </c>
    </row>
    <row r="168" spans="1:11" ht="42">
      <c r="A168" s="303" t="s">
        <v>766</v>
      </c>
      <c r="B168" s="304" t="s">
        <v>742</v>
      </c>
      <c r="C168" s="304" t="s">
        <v>754</v>
      </c>
      <c r="D168" s="306" t="s">
        <v>57</v>
      </c>
      <c r="E168" s="301" t="s">
        <v>777</v>
      </c>
      <c r="F168" s="243"/>
      <c r="G168" s="244"/>
      <c r="H168" s="245"/>
      <c r="I168" s="245"/>
      <c r="J168" s="246"/>
      <c r="K168" s="198"/>
    </row>
    <row r="169" spans="1:11" ht="36.75" customHeight="1" thickBot="1">
      <c r="A169" s="215" t="s">
        <v>767</v>
      </c>
      <c r="B169" s="164" t="s">
        <v>509</v>
      </c>
      <c r="C169" s="164" t="s">
        <v>773</v>
      </c>
      <c r="D169" s="175" t="s">
        <v>57</v>
      </c>
      <c r="E169" s="269"/>
      <c r="F169" s="210"/>
      <c r="G169" s="196"/>
      <c r="H169" s="197"/>
      <c r="I169" s="197"/>
      <c r="J169" s="198"/>
      <c r="K169" s="198" t="s">
        <v>138</v>
      </c>
    </row>
    <row r="170" spans="1:11" ht="39.75" customHeight="1" thickBot="1">
      <c r="A170" s="215" t="s">
        <v>768</v>
      </c>
      <c r="B170" s="266" t="s">
        <v>638</v>
      </c>
      <c r="C170" s="164" t="s">
        <v>743</v>
      </c>
      <c r="D170" s="175" t="s">
        <v>57</v>
      </c>
      <c r="E170" s="269"/>
      <c r="F170" s="210"/>
      <c r="G170" s="196"/>
      <c r="H170" s="197"/>
      <c r="I170" s="197"/>
      <c r="J170" s="198"/>
      <c r="K170" s="198" t="s">
        <v>138</v>
      </c>
    </row>
    <row r="171" spans="1:11" ht="10.5">
      <c r="A171" s="213">
        <v>18</v>
      </c>
      <c r="B171" s="58" t="s">
        <v>218</v>
      </c>
      <c r="C171" s="58" t="s">
        <v>218</v>
      </c>
      <c r="D171" s="58" t="s">
        <v>54</v>
      </c>
      <c r="E171" s="242"/>
      <c r="F171" s="188" t="s">
        <v>55</v>
      </c>
      <c r="G171" s="200" t="s">
        <v>259</v>
      </c>
      <c r="H171" s="190"/>
      <c r="I171" s="190"/>
      <c r="J171" s="53"/>
      <c r="K171" s="52" t="s">
        <v>137</v>
      </c>
    </row>
    <row r="172" spans="1:11" ht="72" customHeight="1">
      <c r="A172" s="303" t="s">
        <v>763</v>
      </c>
      <c r="B172" s="304" t="s">
        <v>659</v>
      </c>
      <c r="C172" s="304" t="s">
        <v>856</v>
      </c>
      <c r="D172" s="305" t="s">
        <v>855</v>
      </c>
      <c r="E172" s="277"/>
      <c r="F172" s="287"/>
      <c r="G172" s="288"/>
      <c r="H172" s="289">
        <f>IF(F172="Ja",I172,0)</f>
        <v>0</v>
      </c>
      <c r="I172" s="289">
        <f>IF(F172="Ikke relevant",0,5)</f>
        <v>5</v>
      </c>
      <c r="J172" s="246"/>
      <c r="K172" s="198" t="s">
        <v>138</v>
      </c>
    </row>
    <row r="173" spans="1:11">
      <c r="B173" s="52" t="s">
        <v>149</v>
      </c>
      <c r="C173" s="51"/>
      <c r="D173" s="52"/>
      <c r="E173" s="335"/>
      <c r="F173" s="6"/>
      <c r="G173" s="262"/>
      <c r="H173" s="263">
        <f>H166+H156+H144+H133+H125+H116+H102+H76+H59+H45+H31+H22+H12+H2</f>
        <v>0</v>
      </c>
      <c r="I173" s="263">
        <f>I166+I156+I144+I133+I125+I116+I102+I76+I59+I45+I31+I22+I12+I2</f>
        <v>183</v>
      </c>
      <c r="J173" s="263"/>
      <c r="K173" s="53" t="s">
        <v>135</v>
      </c>
    </row>
    <row r="174" spans="1:11">
      <c r="B174" s="53" t="s">
        <v>150</v>
      </c>
      <c r="C174" s="51"/>
      <c r="D174" s="53"/>
      <c r="E174" s="335"/>
      <c r="F174" s="6"/>
      <c r="G174" s="264"/>
      <c r="H174" s="264">
        <f>I173*0.4</f>
        <v>73.2</v>
      </c>
      <c r="I174" s="265">
        <v>0.4</v>
      </c>
      <c r="J174" s="264"/>
      <c r="K174" s="63" t="str">
        <f>K141</f>
        <v>p</v>
      </c>
    </row>
    <row r="175" spans="1:11">
      <c r="B175" s="53" t="s">
        <v>151</v>
      </c>
      <c r="C175" s="51"/>
      <c r="D175" s="53"/>
      <c r="E175" s="335"/>
      <c r="F175" s="6"/>
      <c r="G175" s="264"/>
      <c r="H175" s="264">
        <f>H173-H174</f>
        <v>-73.2</v>
      </c>
      <c r="I175" s="264"/>
      <c r="J175" s="264"/>
      <c r="K175" s="63" t="str">
        <f>K142</f>
        <v>p</v>
      </c>
    </row>
    <row r="176" spans="1:11">
      <c r="F176" s="191"/>
    </row>
    <row r="177" spans="1:11" ht="10.5">
      <c r="A177" s="199">
        <v>0</v>
      </c>
      <c r="B177" s="162" t="s">
        <v>53</v>
      </c>
      <c r="C177" s="162" t="s">
        <v>53</v>
      </c>
      <c r="D177" s="163" t="s">
        <v>54</v>
      </c>
      <c r="E177" s="162"/>
      <c r="F177" s="187" t="s">
        <v>55</v>
      </c>
      <c r="G177" s="199" t="s">
        <v>56</v>
      </c>
      <c r="H177" s="194"/>
      <c r="I177" s="194"/>
      <c r="J177" s="195"/>
    </row>
    <row r="178" spans="1:11" ht="10.5">
      <c r="A178" s="202">
        <v>1</v>
      </c>
      <c r="B178" s="64" t="s">
        <v>53</v>
      </c>
      <c r="C178" s="64" t="s">
        <v>53</v>
      </c>
      <c r="D178" s="53" t="s">
        <v>54</v>
      </c>
      <c r="E178" s="64"/>
      <c r="F178" s="189" t="s">
        <v>55</v>
      </c>
      <c r="G178" s="208" t="s">
        <v>56</v>
      </c>
      <c r="H178" s="339">
        <f>H2</f>
        <v>0</v>
      </c>
      <c r="I178" s="339">
        <f>I2</f>
        <v>8</v>
      </c>
      <c r="J178" s="350">
        <f>J2</f>
        <v>0</v>
      </c>
    </row>
    <row r="179" spans="1:11" ht="10.5">
      <c r="A179" s="209">
        <f>A12</f>
        <v>2</v>
      </c>
      <c r="B179" s="53" t="str">
        <f>B12</f>
        <v>Kollegaer</v>
      </c>
      <c r="C179" s="53" t="str">
        <f>C12</f>
        <v>Kollegaer</v>
      </c>
      <c r="D179" s="53" t="str">
        <f>D12</f>
        <v>Type</v>
      </c>
      <c r="E179" s="64"/>
      <c r="F179" s="190" t="str">
        <f>F12</f>
        <v>Ja/nej</v>
      </c>
      <c r="G179" s="209" t="str">
        <f>G12</f>
        <v>Evt. kommentarer</v>
      </c>
      <c r="H179" s="339">
        <f>H12</f>
        <v>0</v>
      </c>
      <c r="I179" s="339">
        <f>I12</f>
        <v>8</v>
      </c>
      <c r="J179" s="350">
        <f>J12</f>
        <v>0</v>
      </c>
    </row>
    <row r="180" spans="1:11" ht="10.5">
      <c r="A180" s="209">
        <f>A22</f>
        <v>3</v>
      </c>
      <c r="B180" s="53" t="str">
        <f>B22</f>
        <v>Gæsteinformation</v>
      </c>
      <c r="C180" s="53" t="str">
        <f>C22</f>
        <v>Gæsteinformation</v>
      </c>
      <c r="D180" s="53" t="str">
        <f>D22</f>
        <v>Type</v>
      </c>
      <c r="E180" s="64"/>
      <c r="F180" s="190" t="str">
        <f>F22</f>
        <v>Ja/nej</v>
      </c>
      <c r="G180" s="209" t="str">
        <f>G22</f>
        <v>Evt. kommentarer</v>
      </c>
      <c r="H180" s="339">
        <f>H22</f>
        <v>0</v>
      </c>
      <c r="I180" s="339">
        <f>I22</f>
        <v>10</v>
      </c>
      <c r="J180" s="350">
        <f>J22</f>
        <v>0</v>
      </c>
    </row>
    <row r="181" spans="1:11" ht="10.5">
      <c r="A181" s="209">
        <f>A31</f>
        <v>4</v>
      </c>
      <c r="B181" s="53" t="str">
        <f>B31</f>
        <v>Vand</v>
      </c>
      <c r="C181" s="53" t="str">
        <f>C31</f>
        <v>Vand</v>
      </c>
      <c r="D181" s="53" t="str">
        <f>D31</f>
        <v>Type</v>
      </c>
      <c r="E181" s="64"/>
      <c r="F181" s="190" t="str">
        <f>F31</f>
        <v>Ja/nej</v>
      </c>
      <c r="G181" s="209" t="str">
        <f>G31</f>
        <v>Evt. kommentarer</v>
      </c>
      <c r="H181" s="339">
        <f>H31</f>
        <v>0</v>
      </c>
      <c r="I181" s="339">
        <f>I31</f>
        <v>15</v>
      </c>
      <c r="J181" s="350">
        <f>J31</f>
        <v>0</v>
      </c>
    </row>
    <row r="182" spans="1:11" ht="10.5">
      <c r="A182" s="209">
        <f>A45</f>
        <v>5</v>
      </c>
      <c r="B182" s="53" t="str">
        <f>B45</f>
        <v>Rengøring</v>
      </c>
      <c r="C182" s="53" t="str">
        <f>C45</f>
        <v>Rengøring</v>
      </c>
      <c r="D182" s="53" t="str">
        <f>D45</f>
        <v>Type</v>
      </c>
      <c r="E182" s="64"/>
      <c r="F182" s="190" t="str">
        <f>F45</f>
        <v>Ja/nej</v>
      </c>
      <c r="G182" s="209" t="str">
        <f>G45</f>
        <v>Evt. kommentarer</v>
      </c>
      <c r="H182" s="339">
        <f>H45</f>
        <v>0</v>
      </c>
      <c r="I182" s="339">
        <f>I45</f>
        <v>9</v>
      </c>
      <c r="J182" s="350">
        <f>J45</f>
        <v>0</v>
      </c>
    </row>
    <row r="183" spans="1:11" ht="10.5">
      <c r="A183" s="209">
        <f>A59</f>
        <v>6</v>
      </c>
      <c r="B183" s="53" t="str">
        <f>B59</f>
        <v>Affald</v>
      </c>
      <c r="C183" s="53" t="str">
        <f>C59</f>
        <v>Affald</v>
      </c>
      <c r="D183" s="53" t="str">
        <f>D59</f>
        <v>Type</v>
      </c>
      <c r="E183" s="64"/>
      <c r="F183" s="190" t="str">
        <f>F59</f>
        <v>Ja/nej</v>
      </c>
      <c r="G183" s="209" t="str">
        <f>G59</f>
        <v>Evt. kommentarer</v>
      </c>
      <c r="H183" s="339">
        <f>H59</f>
        <v>0</v>
      </c>
      <c r="I183" s="339">
        <f>I59</f>
        <v>14</v>
      </c>
      <c r="J183" s="350">
        <f>J59</f>
        <v>0</v>
      </c>
    </row>
    <row r="184" spans="1:11" ht="10.5">
      <c r="A184" s="209">
        <f>A76</f>
        <v>7</v>
      </c>
      <c r="B184" s="53" t="str">
        <f>B76</f>
        <v>Energi</v>
      </c>
      <c r="C184" s="53" t="str">
        <f>C76</f>
        <v>Energi</v>
      </c>
      <c r="D184" s="53" t="str">
        <f>D76</f>
        <v>Type</v>
      </c>
      <c r="E184" s="64"/>
      <c r="F184" s="190" t="str">
        <f>F76</f>
        <v>Ja/nej</v>
      </c>
      <c r="G184" s="209" t="str">
        <f>G76</f>
        <v>Evt. kommentarer</v>
      </c>
      <c r="H184" s="339">
        <f>H76</f>
        <v>0</v>
      </c>
      <c r="I184" s="339">
        <f>I76</f>
        <v>44</v>
      </c>
      <c r="J184" s="350">
        <f>J76</f>
        <v>0</v>
      </c>
    </row>
    <row r="185" spans="1:11" ht="10.5">
      <c r="A185" s="209">
        <f>A102</f>
        <v>8</v>
      </c>
      <c r="B185" s="53" t="str">
        <f>B102</f>
        <v>Fødevarer</v>
      </c>
      <c r="C185" s="53" t="str">
        <f>C102</f>
        <v>Fødevarer</v>
      </c>
      <c r="D185" s="53" t="str">
        <f>D102</f>
        <v>Type</v>
      </c>
      <c r="E185" s="64"/>
      <c r="F185" s="190" t="str">
        <f>F102</f>
        <v>Ja/nej</v>
      </c>
      <c r="G185" s="209" t="str">
        <f>G102</f>
        <v>Evt. kommentarer</v>
      </c>
      <c r="H185" s="339">
        <f>H102</f>
        <v>0</v>
      </c>
      <c r="I185" s="339">
        <f>I102</f>
        <v>28</v>
      </c>
      <c r="J185" s="350">
        <f>J102</f>
        <v>0</v>
      </c>
    </row>
    <row r="186" spans="1:11" ht="10.5">
      <c r="A186" s="209">
        <f>A116</f>
        <v>10</v>
      </c>
      <c r="B186" s="53" t="str">
        <f>B116</f>
        <v>Udeområde</v>
      </c>
      <c r="C186" s="53" t="str">
        <f>C116</f>
        <v>Udeområde</v>
      </c>
      <c r="D186" s="53" t="str">
        <f>D116</f>
        <v>Type</v>
      </c>
      <c r="E186" s="64"/>
      <c r="F186" s="190" t="str">
        <f>F116</f>
        <v>Ja/nej</v>
      </c>
      <c r="G186" s="209" t="str">
        <f>G116</f>
        <v>Evt. kommentarer</v>
      </c>
      <c r="H186" s="339">
        <f>H116</f>
        <v>0</v>
      </c>
      <c r="I186" s="339">
        <f t="shared" ref="I186:J186" si="16">I116</f>
        <v>3</v>
      </c>
      <c r="J186" s="350">
        <f t="shared" si="16"/>
        <v>0</v>
      </c>
    </row>
    <row r="187" spans="1:11" ht="10.5">
      <c r="A187" s="209">
        <f>A125</f>
        <v>11</v>
      </c>
      <c r="B187" s="53" t="str">
        <f>B125</f>
        <v>Natur</v>
      </c>
      <c r="C187" s="53" t="str">
        <f>C125</f>
        <v>Natur</v>
      </c>
      <c r="D187" s="53" t="str">
        <f>D125</f>
        <v>Type</v>
      </c>
      <c r="E187" s="64"/>
      <c r="F187" s="190" t="str">
        <f>F125</f>
        <v>Ja/nej</v>
      </c>
      <c r="G187" s="209" t="str">
        <f>G125</f>
        <v>Evt. kommentarer</v>
      </c>
      <c r="H187" s="339">
        <f>H125</f>
        <v>0</v>
      </c>
      <c r="I187" s="339">
        <f>I125</f>
        <v>9</v>
      </c>
      <c r="J187" s="350">
        <f>J125</f>
        <v>0</v>
      </c>
    </row>
    <row r="188" spans="1:11" ht="10.5">
      <c r="A188" s="209">
        <f>A133</f>
        <v>12</v>
      </c>
      <c r="B188" s="53" t="str">
        <f>B133</f>
        <v>Administration og indkøb</v>
      </c>
      <c r="C188" s="53" t="str">
        <f>C133</f>
        <v>Administration og indkøb</v>
      </c>
      <c r="D188" s="53" t="str">
        <f>D133</f>
        <v>Type</v>
      </c>
      <c r="E188" s="64"/>
      <c r="F188" s="190" t="str">
        <f>F133</f>
        <v>Ja/nej</v>
      </c>
      <c r="G188" s="209" t="str">
        <f>G133</f>
        <v>Evt. kommentarer</v>
      </c>
      <c r="H188" s="339">
        <f>H133</f>
        <v>0</v>
      </c>
      <c r="I188" s="339">
        <f>I133</f>
        <v>11</v>
      </c>
      <c r="J188" s="350">
        <f>J133</f>
        <v>0</v>
      </c>
    </row>
    <row r="189" spans="1:11" ht="10.5">
      <c r="A189" s="342">
        <v>13</v>
      </c>
      <c r="B189" s="343" t="s">
        <v>605</v>
      </c>
      <c r="C189" s="343" t="s">
        <v>605</v>
      </c>
      <c r="D189" s="343" t="s">
        <v>54</v>
      </c>
      <c r="E189" s="344" t="s">
        <v>589</v>
      </c>
      <c r="F189" s="345" t="s">
        <v>55</v>
      </c>
      <c r="G189" s="346"/>
      <c r="H189" s="347">
        <f>H144</f>
        <v>0</v>
      </c>
      <c r="I189" s="347">
        <f t="shared" ref="I189:J189" si="17">I144</f>
        <v>13</v>
      </c>
      <c r="J189" s="349">
        <f t="shared" si="17"/>
        <v>0</v>
      </c>
      <c r="K189" s="340"/>
    </row>
    <row r="190" spans="1:11" ht="10.5">
      <c r="A190" s="342">
        <v>18</v>
      </c>
      <c r="B190" s="343" t="s">
        <v>753</v>
      </c>
      <c r="C190" s="343" t="s">
        <v>753</v>
      </c>
      <c r="D190" s="348" t="s">
        <v>54</v>
      </c>
      <c r="E190" s="344" t="s">
        <v>589</v>
      </c>
      <c r="F190" s="345" t="s">
        <v>55</v>
      </c>
      <c r="G190" s="342" t="s">
        <v>56</v>
      </c>
      <c r="H190" s="347">
        <f>H156</f>
        <v>0</v>
      </c>
      <c r="I190" s="347">
        <f>I156</f>
        <v>6</v>
      </c>
      <c r="J190" s="349">
        <f>H190/I190</f>
        <v>0</v>
      </c>
      <c r="K190" s="341"/>
    </row>
    <row r="191" spans="1:11" ht="10.5">
      <c r="A191" s="342">
        <v>18</v>
      </c>
      <c r="B191" s="343" t="s">
        <v>639</v>
      </c>
      <c r="C191" s="343" t="s">
        <v>639</v>
      </c>
      <c r="D191" s="348" t="s">
        <v>54</v>
      </c>
      <c r="E191" s="344" t="s">
        <v>589</v>
      </c>
      <c r="F191" s="345" t="s">
        <v>55</v>
      </c>
      <c r="G191" s="342" t="s">
        <v>56</v>
      </c>
      <c r="H191" s="347">
        <f>H166</f>
        <v>0</v>
      </c>
      <c r="I191" s="347">
        <f t="shared" ref="I191:J191" si="18">I166</f>
        <v>5</v>
      </c>
      <c r="J191" s="349">
        <f t="shared" si="18"/>
        <v>0</v>
      </c>
      <c r="K191" s="341"/>
    </row>
    <row r="192" spans="1:11" ht="10.5">
      <c r="B192" s="52" t="s">
        <v>149</v>
      </c>
      <c r="C192" s="51"/>
      <c r="F192" s="191"/>
      <c r="H192" s="263">
        <f>H173</f>
        <v>0</v>
      </c>
      <c r="I192" s="263">
        <f>I173</f>
        <v>183</v>
      </c>
      <c r="J192" s="263"/>
    </row>
    <row r="193" spans="2:10" ht="10.5">
      <c r="B193" s="53" t="s">
        <v>150</v>
      </c>
      <c r="C193" s="51"/>
      <c r="F193" s="191"/>
      <c r="H193" s="264">
        <f>H174</f>
        <v>73.2</v>
      </c>
      <c r="I193" s="265">
        <v>0.4</v>
      </c>
      <c r="J193" s="264"/>
    </row>
    <row r="194" spans="2:10" ht="10.5">
      <c r="B194" s="53" t="s">
        <v>151</v>
      </c>
      <c r="C194" s="51"/>
      <c r="F194" s="191"/>
      <c r="H194" s="264">
        <f>H192-H193</f>
        <v>-73.2</v>
      </c>
      <c r="I194" s="264"/>
      <c r="J194" s="264"/>
    </row>
    <row r="195" spans="2:10">
      <c r="F195" s="337"/>
    </row>
    <row r="196" spans="2:10">
      <c r="F196" s="337"/>
    </row>
    <row r="197" spans="2:10">
      <c r="F197" s="337"/>
    </row>
    <row r="198" spans="2:10">
      <c r="F198" s="337"/>
    </row>
    <row r="199" spans="2:10">
      <c r="F199" s="337"/>
    </row>
    <row r="200" spans="2:10">
      <c r="F200" s="337"/>
    </row>
    <row r="201" spans="2:10">
      <c r="F201" s="337"/>
    </row>
    <row r="202" spans="2:10">
      <c r="F202" s="337"/>
    </row>
    <row r="203" spans="2:10">
      <c r="F203" s="337"/>
    </row>
    <row r="204" spans="2:10">
      <c r="F204" s="337"/>
    </row>
    <row r="205" spans="2:10">
      <c r="F205" s="337"/>
    </row>
    <row r="206" spans="2:10">
      <c r="F206" s="337"/>
    </row>
    <row r="207" spans="2:10">
      <c r="F207" s="337"/>
    </row>
    <row r="208" spans="2:10">
      <c r="F208" s="337"/>
    </row>
    <row r="209" spans="6:6">
      <c r="F209" s="337"/>
    </row>
    <row r="210" spans="6:6">
      <c r="F210" s="337"/>
    </row>
    <row r="211" spans="6:6">
      <c r="F211" s="337"/>
    </row>
    <row r="212" spans="6:6">
      <c r="F212" s="337"/>
    </row>
    <row r="213" spans="6:6">
      <c r="F213" s="337"/>
    </row>
    <row r="214" spans="6:6">
      <c r="F214" s="337"/>
    </row>
    <row r="215" spans="6:6">
      <c r="F215" s="337"/>
    </row>
    <row r="216" spans="6:6">
      <c r="F216" s="337"/>
    </row>
    <row r="217" spans="6:6">
      <c r="F217" s="337"/>
    </row>
    <row r="218" spans="6:6">
      <c r="F218" s="337"/>
    </row>
    <row r="219" spans="6:6">
      <c r="F219" s="337"/>
    </row>
    <row r="220" spans="6:6">
      <c r="F220" s="337"/>
    </row>
    <row r="221" spans="6:6">
      <c r="F221" s="337"/>
    </row>
    <row r="222" spans="6:6">
      <c r="F222" s="337"/>
    </row>
    <row r="223" spans="6:6">
      <c r="F223" s="337"/>
    </row>
    <row r="224" spans="6:6">
      <c r="F224" s="337"/>
    </row>
    <row r="225" spans="6:6">
      <c r="F225" s="337"/>
    </row>
    <row r="226" spans="6:6">
      <c r="F226" s="337"/>
    </row>
    <row r="227" spans="6:6">
      <c r="F227" s="337"/>
    </row>
    <row r="228" spans="6:6">
      <c r="F228" s="337"/>
    </row>
    <row r="229" spans="6:6">
      <c r="F229" s="337"/>
    </row>
    <row r="230" spans="6:6">
      <c r="F230" s="337"/>
    </row>
    <row r="231" spans="6:6">
      <c r="F231" s="337"/>
    </row>
    <row r="232" spans="6:6">
      <c r="F232" s="337"/>
    </row>
    <row r="233" spans="6:6">
      <c r="F233" s="337"/>
    </row>
    <row r="234" spans="6:6">
      <c r="F234" s="337"/>
    </row>
    <row r="235" spans="6:6">
      <c r="F235" s="337"/>
    </row>
    <row r="236" spans="6:6">
      <c r="F236" s="337"/>
    </row>
    <row r="237" spans="6:6">
      <c r="F237" s="337"/>
    </row>
    <row r="238" spans="6:6">
      <c r="F238" s="337"/>
    </row>
    <row r="239" spans="6:6">
      <c r="F239" s="337"/>
    </row>
    <row r="240" spans="6:6">
      <c r="F240" s="337"/>
    </row>
    <row r="241" spans="6:6">
      <c r="F241" s="337"/>
    </row>
    <row r="242" spans="6:6">
      <c r="F242" s="337"/>
    </row>
    <row r="243" spans="6:6">
      <c r="F243" s="337"/>
    </row>
    <row r="244" spans="6:6">
      <c r="F244" s="337"/>
    </row>
    <row r="245" spans="6:6">
      <c r="F245" s="337"/>
    </row>
    <row r="246" spans="6:6">
      <c r="F246" s="337"/>
    </row>
    <row r="247" spans="6:6">
      <c r="F247" s="337"/>
    </row>
    <row r="248" spans="6:6">
      <c r="F248" s="337"/>
    </row>
    <row r="249" spans="6:6">
      <c r="F249" s="337"/>
    </row>
    <row r="250" spans="6:6">
      <c r="F250" s="337"/>
    </row>
    <row r="251" spans="6:6">
      <c r="F251" s="337"/>
    </row>
    <row r="252" spans="6:6">
      <c r="F252" s="337"/>
    </row>
    <row r="253" spans="6:6">
      <c r="F253" s="337"/>
    </row>
    <row r="254" spans="6:6">
      <c r="F254" s="337"/>
    </row>
    <row r="255" spans="6:6">
      <c r="F255" s="337"/>
    </row>
    <row r="256" spans="6:6">
      <c r="F256" s="337"/>
    </row>
    <row r="257" spans="6:6">
      <c r="F257" s="337"/>
    </row>
    <row r="258" spans="6:6">
      <c r="F258" s="337"/>
    </row>
    <row r="259" spans="6:6">
      <c r="F259" s="337"/>
    </row>
    <row r="260" spans="6:6">
      <c r="F260" s="337"/>
    </row>
    <row r="261" spans="6:6">
      <c r="F261" s="337"/>
    </row>
    <row r="262" spans="6:6">
      <c r="F262" s="337"/>
    </row>
    <row r="263" spans="6:6">
      <c r="F263" s="337"/>
    </row>
    <row r="264" spans="6:6">
      <c r="F264" s="337"/>
    </row>
    <row r="265" spans="6:6">
      <c r="F265" s="337"/>
    </row>
    <row r="266" spans="6:6">
      <c r="F266" s="337"/>
    </row>
    <row r="267" spans="6:6">
      <c r="F267" s="337"/>
    </row>
    <row r="268" spans="6:6">
      <c r="F268" s="337"/>
    </row>
    <row r="269" spans="6:6">
      <c r="F269" s="337"/>
    </row>
    <row r="270" spans="6:6">
      <c r="F270" s="337"/>
    </row>
    <row r="271" spans="6:6">
      <c r="F271" s="337"/>
    </row>
    <row r="272" spans="6:6">
      <c r="F272" s="337"/>
    </row>
    <row r="273" spans="6:6">
      <c r="F273" s="337"/>
    </row>
    <row r="274" spans="6:6">
      <c r="F274" s="337"/>
    </row>
    <row r="275" spans="6:6">
      <c r="F275" s="337"/>
    </row>
    <row r="276" spans="6:6">
      <c r="F276" s="337"/>
    </row>
    <row r="277" spans="6:6">
      <c r="F277" s="337"/>
    </row>
    <row r="278" spans="6:6">
      <c r="F278" s="337"/>
    </row>
    <row r="279" spans="6:6">
      <c r="F279" s="337"/>
    </row>
    <row r="280" spans="6:6">
      <c r="F280" s="337"/>
    </row>
    <row r="281" spans="6:6">
      <c r="F281" s="337"/>
    </row>
    <row r="282" spans="6:6">
      <c r="F282" s="337"/>
    </row>
    <row r="283" spans="6:6">
      <c r="F283" s="337"/>
    </row>
    <row r="284" spans="6:6">
      <c r="F284" s="337"/>
    </row>
    <row r="285" spans="6:6">
      <c r="F285" s="337"/>
    </row>
    <row r="286" spans="6:6">
      <c r="F286" s="337"/>
    </row>
    <row r="287" spans="6:6">
      <c r="F287" s="337"/>
    </row>
    <row r="288" spans="6:6">
      <c r="F288" s="337"/>
    </row>
    <row r="289" spans="6:6">
      <c r="F289" s="337"/>
    </row>
    <row r="290" spans="6:6">
      <c r="F290" s="337"/>
    </row>
    <row r="291" spans="6:6">
      <c r="F291" s="337"/>
    </row>
    <row r="292" spans="6:6">
      <c r="F292" s="337"/>
    </row>
    <row r="293" spans="6:6">
      <c r="F293" s="337"/>
    </row>
    <row r="294" spans="6:6">
      <c r="F294" s="337"/>
    </row>
    <row r="295" spans="6:6">
      <c r="F295" s="337"/>
    </row>
    <row r="296" spans="6:6">
      <c r="F296" s="337"/>
    </row>
    <row r="297" spans="6:6">
      <c r="F297" s="337"/>
    </row>
    <row r="298" spans="6:6">
      <c r="F298" s="337"/>
    </row>
    <row r="299" spans="6:6">
      <c r="F299" s="337"/>
    </row>
    <row r="300" spans="6:6">
      <c r="F300" s="337"/>
    </row>
    <row r="301" spans="6:6">
      <c r="F301" s="337"/>
    </row>
    <row r="302" spans="6:6">
      <c r="F302" s="337"/>
    </row>
    <row r="303" spans="6:6">
      <c r="F303" s="337"/>
    </row>
    <row r="304" spans="6:6">
      <c r="F304" s="337"/>
    </row>
    <row r="305" spans="6:6">
      <c r="F305" s="337"/>
    </row>
    <row r="306" spans="6:6">
      <c r="F306" s="337"/>
    </row>
    <row r="307" spans="6:6">
      <c r="F307" s="337"/>
    </row>
    <row r="308" spans="6:6">
      <c r="F308" s="337"/>
    </row>
    <row r="309" spans="6:6">
      <c r="F309" s="337"/>
    </row>
    <row r="310" spans="6:6">
      <c r="F310" s="337"/>
    </row>
    <row r="311" spans="6:6">
      <c r="F311" s="337"/>
    </row>
    <row r="312" spans="6:6">
      <c r="F312" s="337"/>
    </row>
    <row r="313" spans="6:6">
      <c r="F313" s="337"/>
    </row>
    <row r="314" spans="6:6">
      <c r="F314" s="337"/>
    </row>
    <row r="315" spans="6:6">
      <c r="F315" s="337"/>
    </row>
    <row r="316" spans="6:6">
      <c r="F316" s="337"/>
    </row>
    <row r="317" spans="6:6">
      <c r="F317" s="337"/>
    </row>
    <row r="318" spans="6:6">
      <c r="F318" s="337"/>
    </row>
    <row r="319" spans="6:6">
      <c r="F319" s="337"/>
    </row>
    <row r="320" spans="6:6">
      <c r="F320" s="337"/>
    </row>
    <row r="321" spans="6:6">
      <c r="F321" s="337"/>
    </row>
    <row r="322" spans="6:6">
      <c r="F322" s="337"/>
    </row>
    <row r="323" spans="6:6">
      <c r="F323" s="337"/>
    </row>
    <row r="324" spans="6:6">
      <c r="F324" s="337"/>
    </row>
    <row r="325" spans="6:6">
      <c r="F325" s="337"/>
    </row>
    <row r="326" spans="6:6">
      <c r="F326" s="337"/>
    </row>
    <row r="327" spans="6:6">
      <c r="F327" s="337"/>
    </row>
    <row r="328" spans="6:6">
      <c r="F328" s="337"/>
    </row>
    <row r="329" spans="6:6">
      <c r="F329" s="337"/>
    </row>
    <row r="330" spans="6:6">
      <c r="F330" s="337"/>
    </row>
    <row r="331" spans="6:6">
      <c r="F331" s="337"/>
    </row>
    <row r="332" spans="6:6">
      <c r="F332" s="337"/>
    </row>
    <row r="333" spans="6:6">
      <c r="F333" s="337"/>
    </row>
    <row r="334" spans="6:6">
      <c r="F334" s="337"/>
    </row>
    <row r="335" spans="6:6">
      <c r="F335" s="337"/>
    </row>
    <row r="336" spans="6:6">
      <c r="F336" s="337"/>
    </row>
    <row r="337" spans="6:6">
      <c r="F337" s="337"/>
    </row>
    <row r="338" spans="6:6">
      <c r="F338" s="337"/>
    </row>
    <row r="339" spans="6:6">
      <c r="F339" s="337"/>
    </row>
    <row r="340" spans="6:6">
      <c r="F340" s="337"/>
    </row>
    <row r="341" spans="6:6">
      <c r="F341" s="337"/>
    </row>
    <row r="342" spans="6:6">
      <c r="F342" s="337"/>
    </row>
    <row r="343" spans="6:6">
      <c r="F343" s="337"/>
    </row>
    <row r="344" spans="6:6">
      <c r="F344" s="337"/>
    </row>
    <row r="345" spans="6:6">
      <c r="F345" s="337"/>
    </row>
    <row r="346" spans="6:6">
      <c r="F346" s="337"/>
    </row>
    <row r="347" spans="6:6">
      <c r="F347" s="337"/>
    </row>
    <row r="348" spans="6:6">
      <c r="F348" s="337"/>
    </row>
    <row r="349" spans="6:6">
      <c r="F349" s="337"/>
    </row>
    <row r="350" spans="6:6">
      <c r="F350" s="337"/>
    </row>
    <row r="351" spans="6:6">
      <c r="F351" s="337"/>
    </row>
    <row r="352" spans="6:6">
      <c r="F352" s="337"/>
    </row>
    <row r="353" spans="6:6">
      <c r="F353" s="337"/>
    </row>
    <row r="354" spans="6:6">
      <c r="F354" s="337"/>
    </row>
    <row r="355" spans="6:6">
      <c r="F355" s="337"/>
    </row>
    <row r="356" spans="6:6">
      <c r="F356" s="337"/>
    </row>
    <row r="357" spans="6:6">
      <c r="F357" s="337"/>
    </row>
    <row r="358" spans="6:6">
      <c r="F358" s="337"/>
    </row>
    <row r="359" spans="6:6">
      <c r="F359" s="337"/>
    </row>
    <row r="360" spans="6:6">
      <c r="F360" s="337"/>
    </row>
    <row r="361" spans="6:6">
      <c r="F361" s="337"/>
    </row>
    <row r="362" spans="6:6">
      <c r="F362" s="337"/>
    </row>
    <row r="363" spans="6:6">
      <c r="F363" s="337"/>
    </row>
    <row r="364" spans="6:6">
      <c r="F364" s="337"/>
    </row>
    <row r="365" spans="6:6">
      <c r="F365" s="337"/>
    </row>
    <row r="366" spans="6:6">
      <c r="F366" s="337"/>
    </row>
    <row r="367" spans="6:6">
      <c r="F367" s="337"/>
    </row>
    <row r="368" spans="6:6">
      <c r="F368" s="337"/>
    </row>
    <row r="369" spans="6:6">
      <c r="F369" s="337"/>
    </row>
    <row r="370" spans="6:6">
      <c r="F370" s="337"/>
    </row>
    <row r="371" spans="6:6">
      <c r="F371" s="337"/>
    </row>
    <row r="372" spans="6:6">
      <c r="F372" s="337"/>
    </row>
    <row r="373" spans="6:6">
      <c r="F373" s="337"/>
    </row>
    <row r="374" spans="6:6">
      <c r="F374" s="337"/>
    </row>
    <row r="375" spans="6:6">
      <c r="F375" s="337"/>
    </row>
    <row r="376" spans="6:6">
      <c r="F376" s="337"/>
    </row>
    <row r="377" spans="6:6">
      <c r="F377" s="337"/>
    </row>
    <row r="378" spans="6:6">
      <c r="F378" s="337"/>
    </row>
    <row r="379" spans="6:6">
      <c r="F379" s="337"/>
    </row>
    <row r="380" spans="6:6">
      <c r="F380" s="337"/>
    </row>
    <row r="381" spans="6:6">
      <c r="F381" s="337"/>
    </row>
    <row r="382" spans="6:6">
      <c r="F382" s="337"/>
    </row>
    <row r="383" spans="6:6">
      <c r="F383" s="337"/>
    </row>
    <row r="384" spans="6:6">
      <c r="F384" s="337"/>
    </row>
    <row r="385" spans="6:6">
      <c r="F385" s="337"/>
    </row>
    <row r="386" spans="6:6">
      <c r="F386" s="337"/>
    </row>
    <row r="387" spans="6:6">
      <c r="F387" s="337"/>
    </row>
    <row r="388" spans="6:6">
      <c r="F388" s="337"/>
    </row>
    <row r="389" spans="6:6">
      <c r="F389" s="337"/>
    </row>
    <row r="390" spans="6:6">
      <c r="F390" s="337"/>
    </row>
    <row r="391" spans="6:6">
      <c r="F391" s="337"/>
    </row>
    <row r="392" spans="6:6">
      <c r="F392" s="337"/>
    </row>
    <row r="393" spans="6:6">
      <c r="F393" s="337"/>
    </row>
    <row r="394" spans="6:6">
      <c r="F394" s="337"/>
    </row>
    <row r="395" spans="6:6">
      <c r="F395" s="337"/>
    </row>
    <row r="396" spans="6:6">
      <c r="F396" s="337"/>
    </row>
    <row r="397" spans="6:6">
      <c r="F397" s="337"/>
    </row>
    <row r="398" spans="6:6">
      <c r="F398" s="337"/>
    </row>
    <row r="399" spans="6:6">
      <c r="F399" s="337"/>
    </row>
    <row r="400" spans="6:6">
      <c r="F400" s="337"/>
    </row>
    <row r="401" spans="6:6">
      <c r="F401" s="337"/>
    </row>
    <row r="402" spans="6:6">
      <c r="F402" s="337"/>
    </row>
    <row r="403" spans="6:6">
      <c r="F403" s="337"/>
    </row>
    <row r="404" spans="6:6">
      <c r="F404" s="337"/>
    </row>
    <row r="405" spans="6:6">
      <c r="F405" s="337"/>
    </row>
    <row r="406" spans="6:6">
      <c r="F406" s="337"/>
    </row>
    <row r="407" spans="6:6">
      <c r="F407" s="337"/>
    </row>
    <row r="408" spans="6:6">
      <c r="F408" s="337"/>
    </row>
    <row r="409" spans="6:6">
      <c r="F409" s="337"/>
    </row>
    <row r="410" spans="6:6">
      <c r="F410" s="337"/>
    </row>
    <row r="411" spans="6:6">
      <c r="F411" s="337"/>
    </row>
    <row r="412" spans="6:6">
      <c r="F412" s="337"/>
    </row>
    <row r="413" spans="6:6">
      <c r="F413" s="337"/>
    </row>
    <row r="414" spans="6:6">
      <c r="F414" s="337"/>
    </row>
    <row r="415" spans="6:6">
      <c r="F415" s="337"/>
    </row>
    <row r="416" spans="6:6">
      <c r="F416" s="337"/>
    </row>
    <row r="417" spans="6:6">
      <c r="F417" s="337"/>
    </row>
    <row r="418" spans="6:6">
      <c r="F418" s="337"/>
    </row>
    <row r="419" spans="6:6">
      <c r="F419" s="337"/>
    </row>
    <row r="420" spans="6:6">
      <c r="F420" s="337"/>
    </row>
    <row r="421" spans="6:6">
      <c r="F421" s="337"/>
    </row>
    <row r="422" spans="6:6">
      <c r="F422" s="337"/>
    </row>
    <row r="423" spans="6:6">
      <c r="F423" s="337"/>
    </row>
    <row r="424" spans="6:6">
      <c r="F424" s="337"/>
    </row>
    <row r="425" spans="6:6">
      <c r="F425" s="337"/>
    </row>
    <row r="426" spans="6:6">
      <c r="F426" s="337"/>
    </row>
    <row r="427" spans="6:6">
      <c r="F427" s="337"/>
    </row>
    <row r="428" spans="6:6">
      <c r="F428" s="337"/>
    </row>
    <row r="429" spans="6:6">
      <c r="F429" s="337"/>
    </row>
    <row r="430" spans="6:6">
      <c r="F430" s="337"/>
    </row>
    <row r="431" spans="6:6">
      <c r="F431" s="337"/>
    </row>
    <row r="432" spans="6:6">
      <c r="F432" s="337"/>
    </row>
    <row r="433" spans="6:6">
      <c r="F433" s="337"/>
    </row>
    <row r="434" spans="6:6">
      <c r="F434" s="337"/>
    </row>
    <row r="435" spans="6:6">
      <c r="F435" s="337"/>
    </row>
    <row r="436" spans="6:6">
      <c r="F436" s="337"/>
    </row>
    <row r="437" spans="6:6">
      <c r="F437" s="337"/>
    </row>
    <row r="438" spans="6:6">
      <c r="F438" s="337"/>
    </row>
    <row r="439" spans="6:6">
      <c r="F439" s="337"/>
    </row>
    <row r="440" spans="6:6">
      <c r="F440" s="337"/>
    </row>
    <row r="441" spans="6:6">
      <c r="F441" s="337"/>
    </row>
    <row r="442" spans="6:6">
      <c r="F442" s="337"/>
    </row>
    <row r="443" spans="6:6">
      <c r="F443" s="337"/>
    </row>
    <row r="444" spans="6:6">
      <c r="F444" s="337"/>
    </row>
    <row r="445" spans="6:6">
      <c r="F445" s="337"/>
    </row>
    <row r="446" spans="6:6">
      <c r="F446" s="337"/>
    </row>
    <row r="447" spans="6:6">
      <c r="F447" s="337"/>
    </row>
    <row r="448" spans="6:6">
      <c r="F448" s="337"/>
    </row>
    <row r="449" spans="6:6">
      <c r="F449" s="337"/>
    </row>
    <row r="450" spans="6:6">
      <c r="F450" s="337"/>
    </row>
    <row r="451" spans="6:6">
      <c r="F451" s="337"/>
    </row>
    <row r="452" spans="6:6">
      <c r="F452" s="337"/>
    </row>
    <row r="453" spans="6:6">
      <c r="F453" s="337"/>
    </row>
    <row r="454" spans="6:6">
      <c r="F454" s="337"/>
    </row>
    <row r="455" spans="6:6">
      <c r="F455" s="337"/>
    </row>
    <row r="456" spans="6:6">
      <c r="F456" s="337"/>
    </row>
    <row r="457" spans="6:6">
      <c r="F457" s="337"/>
    </row>
    <row r="458" spans="6:6">
      <c r="F458" s="337"/>
    </row>
    <row r="459" spans="6:6">
      <c r="F459" s="337"/>
    </row>
    <row r="460" spans="6:6">
      <c r="F460" s="337"/>
    </row>
    <row r="461" spans="6:6">
      <c r="F461" s="337"/>
    </row>
    <row r="462" spans="6:6">
      <c r="F462" s="337"/>
    </row>
    <row r="463" spans="6:6">
      <c r="F463" s="337"/>
    </row>
    <row r="464" spans="6:6">
      <c r="F464" s="337"/>
    </row>
    <row r="465" spans="6:6">
      <c r="F465" s="337"/>
    </row>
    <row r="466" spans="6:6">
      <c r="F466" s="337"/>
    </row>
    <row r="467" spans="6:6">
      <c r="F467" s="337"/>
    </row>
    <row r="468" spans="6:6">
      <c r="F468" s="337"/>
    </row>
    <row r="469" spans="6:6">
      <c r="F469" s="337"/>
    </row>
    <row r="470" spans="6:6">
      <c r="F470" s="337"/>
    </row>
    <row r="471" spans="6:6">
      <c r="F471" s="337"/>
    </row>
    <row r="472" spans="6:6">
      <c r="F472" s="337"/>
    </row>
    <row r="473" spans="6:6">
      <c r="F473" s="337"/>
    </row>
    <row r="474" spans="6:6">
      <c r="F474" s="337"/>
    </row>
    <row r="475" spans="6:6">
      <c r="F475" s="337"/>
    </row>
    <row r="476" spans="6:6">
      <c r="F476" s="337"/>
    </row>
    <row r="477" spans="6:6">
      <c r="F477" s="337"/>
    </row>
    <row r="478" spans="6:6">
      <c r="F478" s="337"/>
    </row>
    <row r="479" spans="6:6">
      <c r="F479" s="337"/>
    </row>
    <row r="480" spans="6:6">
      <c r="F480" s="337"/>
    </row>
    <row r="481" spans="6:6">
      <c r="F481" s="337"/>
    </row>
    <row r="482" spans="6:6">
      <c r="F482" s="337"/>
    </row>
    <row r="483" spans="6:6">
      <c r="F483" s="337"/>
    </row>
    <row r="484" spans="6:6">
      <c r="F484" s="337"/>
    </row>
    <row r="485" spans="6:6">
      <c r="F485" s="337"/>
    </row>
    <row r="486" spans="6:6">
      <c r="F486" s="337"/>
    </row>
    <row r="487" spans="6:6">
      <c r="F487" s="337"/>
    </row>
    <row r="488" spans="6:6">
      <c r="F488" s="337"/>
    </row>
    <row r="489" spans="6:6">
      <c r="F489" s="337"/>
    </row>
    <row r="490" spans="6:6">
      <c r="F490" s="337"/>
    </row>
    <row r="491" spans="6:6">
      <c r="F491" s="337"/>
    </row>
    <row r="492" spans="6:6">
      <c r="F492" s="337"/>
    </row>
    <row r="493" spans="6:6">
      <c r="F493" s="337"/>
    </row>
    <row r="494" spans="6:6">
      <c r="F494" s="337"/>
    </row>
    <row r="495" spans="6:6">
      <c r="F495" s="337"/>
    </row>
    <row r="496" spans="6:6">
      <c r="F496" s="337"/>
    </row>
    <row r="497" spans="6:6">
      <c r="F497" s="337"/>
    </row>
    <row r="498" spans="6:6">
      <c r="F498" s="337"/>
    </row>
    <row r="499" spans="6:6">
      <c r="F499" s="337"/>
    </row>
    <row r="500" spans="6:6">
      <c r="F500" s="337"/>
    </row>
    <row r="501" spans="6:6">
      <c r="F501" s="337"/>
    </row>
    <row r="502" spans="6:6">
      <c r="F502" s="337"/>
    </row>
    <row r="503" spans="6:6">
      <c r="F503" s="337"/>
    </row>
    <row r="504" spans="6:6">
      <c r="F504" s="337"/>
    </row>
    <row r="505" spans="6:6">
      <c r="F505" s="337"/>
    </row>
    <row r="506" spans="6:6">
      <c r="F506" s="337"/>
    </row>
    <row r="507" spans="6:6">
      <c r="F507" s="337"/>
    </row>
    <row r="508" spans="6:6">
      <c r="F508" s="337"/>
    </row>
    <row r="509" spans="6:6">
      <c r="F509" s="337"/>
    </row>
    <row r="510" spans="6:6">
      <c r="F510" s="337"/>
    </row>
    <row r="511" spans="6:6">
      <c r="F511" s="337"/>
    </row>
    <row r="512" spans="6:6">
      <c r="F512" s="337"/>
    </row>
    <row r="513" spans="6:6">
      <c r="F513" s="337"/>
    </row>
    <row r="514" spans="6:6">
      <c r="F514" s="337"/>
    </row>
    <row r="515" spans="6:6">
      <c r="F515" s="337"/>
    </row>
    <row r="516" spans="6:6">
      <c r="F516" s="337"/>
    </row>
    <row r="517" spans="6:6">
      <c r="F517" s="337"/>
    </row>
    <row r="518" spans="6:6">
      <c r="F518" s="337"/>
    </row>
    <row r="519" spans="6:6">
      <c r="F519" s="337"/>
    </row>
    <row r="520" spans="6:6">
      <c r="F520" s="337"/>
    </row>
    <row r="521" spans="6:6">
      <c r="F521" s="337"/>
    </row>
    <row r="522" spans="6:6">
      <c r="F522" s="337"/>
    </row>
    <row r="523" spans="6:6">
      <c r="F523" s="337"/>
    </row>
    <row r="524" spans="6:6">
      <c r="F524" s="337"/>
    </row>
    <row r="525" spans="6:6">
      <c r="F525" s="337"/>
    </row>
    <row r="526" spans="6:6">
      <c r="F526" s="337"/>
    </row>
    <row r="527" spans="6:6">
      <c r="F527" s="337"/>
    </row>
    <row r="528" spans="6:6">
      <c r="F528" s="337"/>
    </row>
    <row r="529" spans="6:6">
      <c r="F529" s="337"/>
    </row>
    <row r="530" spans="6:6">
      <c r="F530" s="337"/>
    </row>
    <row r="531" spans="6:6">
      <c r="F531" s="337"/>
    </row>
    <row r="532" spans="6:6">
      <c r="F532" s="337"/>
    </row>
    <row r="533" spans="6:6">
      <c r="F533" s="337"/>
    </row>
    <row r="534" spans="6:6">
      <c r="F534" s="337"/>
    </row>
    <row r="535" spans="6:6">
      <c r="F535" s="337"/>
    </row>
    <row r="536" spans="6:6">
      <c r="F536" s="337"/>
    </row>
    <row r="537" spans="6:6">
      <c r="F537" s="337"/>
    </row>
    <row r="538" spans="6:6">
      <c r="F538" s="337"/>
    </row>
    <row r="539" spans="6:6">
      <c r="F539" s="337"/>
    </row>
    <row r="540" spans="6:6">
      <c r="F540" s="337"/>
    </row>
    <row r="541" spans="6:6">
      <c r="F541" s="337"/>
    </row>
    <row r="542" spans="6:6">
      <c r="F542" s="337"/>
    </row>
    <row r="543" spans="6:6">
      <c r="F543" s="337"/>
    </row>
    <row r="544" spans="6:6">
      <c r="F544" s="337"/>
    </row>
    <row r="545" spans="6:6">
      <c r="F545" s="337"/>
    </row>
    <row r="546" spans="6:6">
      <c r="F546" s="337"/>
    </row>
    <row r="547" spans="6:6">
      <c r="F547" s="337"/>
    </row>
    <row r="548" spans="6:6">
      <c r="F548" s="337"/>
    </row>
    <row r="549" spans="6:6">
      <c r="F549" s="337"/>
    </row>
    <row r="550" spans="6:6">
      <c r="F550" s="337"/>
    </row>
    <row r="551" spans="6:6">
      <c r="F551" s="337"/>
    </row>
    <row r="552" spans="6:6">
      <c r="F552" s="337"/>
    </row>
    <row r="553" spans="6:6">
      <c r="F553" s="337"/>
    </row>
    <row r="554" spans="6:6">
      <c r="F554" s="337"/>
    </row>
    <row r="555" spans="6:6">
      <c r="F555" s="337"/>
    </row>
    <row r="556" spans="6:6">
      <c r="F556" s="337"/>
    </row>
    <row r="557" spans="6:6">
      <c r="F557" s="337"/>
    </row>
    <row r="558" spans="6:6">
      <c r="F558" s="337"/>
    </row>
  </sheetData>
  <autoFilter ref="A1:K175" xr:uid="{00000000-0001-0000-0100-000000000000}"/>
  <phoneticPr fontId="18"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603D043-4995-4AB8-993A-D1389982523B}">
          <x14:formula1>
            <xm:f>'Ark2'!$A$1:$A$3</xm:f>
          </x14:formula1>
          <xm:sqref>F23:F25 F149:F170 F141:F147 F89:F101 F40:F44 F20:F21 F13:F18 F172 F134:F139 F130:F132 F126 F124 F117:F122 F128 F103:F106 F72:F75 F77:F87 F10:F11 F55:F58 F46:F53 F32:F38 F27:F30 F3:F8 F60:F70 F108:F115 F189:F191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5"/>
  <sheetViews>
    <sheetView view="pageLayout" topLeftCell="A4" zoomScaleNormal="100" workbookViewId="0">
      <selection activeCell="B14" sqref="B14"/>
    </sheetView>
  </sheetViews>
  <sheetFormatPr defaultRowHeight="15"/>
  <cols>
    <col min="1" max="1" width="32.140625" customWidth="1"/>
    <col min="2" max="2" width="53.85546875" customWidth="1"/>
  </cols>
  <sheetData>
    <row r="1" spans="1:2">
      <c r="A1" s="162" t="s">
        <v>94</v>
      </c>
      <c r="B1" s="162" t="s">
        <v>92</v>
      </c>
    </row>
    <row r="2" spans="1:2" ht="15" customHeight="1">
      <c r="A2" s="164" t="s">
        <v>200</v>
      </c>
      <c r="B2" s="164" t="s">
        <v>194</v>
      </c>
    </row>
    <row r="3" spans="1:2" ht="69" customHeight="1">
      <c r="A3" s="164" t="s">
        <v>198</v>
      </c>
      <c r="B3" s="164" t="s">
        <v>545</v>
      </c>
    </row>
    <row r="4" spans="1:2" ht="40.5" customHeight="1">
      <c r="A4" s="164" t="s">
        <v>197</v>
      </c>
      <c r="B4" s="164" t="s">
        <v>861</v>
      </c>
    </row>
    <row r="5" spans="1:2" ht="40.5" customHeight="1">
      <c r="A5" s="164" t="s">
        <v>546</v>
      </c>
      <c r="B5" s="164" t="s">
        <v>862</v>
      </c>
    </row>
    <row r="6" spans="1:2" ht="43.5" customHeight="1">
      <c r="A6" s="164" t="s">
        <v>199</v>
      </c>
      <c r="B6" s="164" t="s">
        <v>550</v>
      </c>
    </row>
    <row r="7" spans="1:2" ht="24" customHeight="1">
      <c r="A7" s="164" t="s">
        <v>95</v>
      </c>
      <c r="B7" s="164" t="s">
        <v>96</v>
      </c>
    </row>
    <row r="8" spans="1:2" ht="21.75" customHeight="1">
      <c r="A8" s="164" t="s">
        <v>105</v>
      </c>
      <c r="B8" s="164" t="s">
        <v>547</v>
      </c>
    </row>
    <row r="9" spans="1:2" ht="24" customHeight="1">
      <c r="A9" s="164" t="s">
        <v>103</v>
      </c>
      <c r="B9" s="164" t="s">
        <v>97</v>
      </c>
    </row>
    <row r="10" spans="1:2" ht="34.5" customHeight="1">
      <c r="A10" s="164" t="s">
        <v>104</v>
      </c>
      <c r="B10" s="164" t="s">
        <v>548</v>
      </c>
    </row>
    <row r="11" spans="1:2" ht="33" customHeight="1">
      <c r="A11" s="164" t="s">
        <v>195</v>
      </c>
      <c r="B11" s="164" t="s">
        <v>290</v>
      </c>
    </row>
    <row r="12" spans="1:2" ht="24" customHeight="1">
      <c r="A12" s="164" t="s">
        <v>122</v>
      </c>
      <c r="B12" s="164" t="s">
        <v>863</v>
      </c>
    </row>
    <row r="13" spans="1:2" ht="24.75" customHeight="1">
      <c r="A13" s="164" t="s">
        <v>123</v>
      </c>
      <c r="B13" s="164" t="s">
        <v>124</v>
      </c>
    </row>
    <row r="14" spans="1:2" ht="41.25" customHeight="1">
      <c r="A14" s="164" t="s">
        <v>125</v>
      </c>
      <c r="B14" s="164" t="s">
        <v>126</v>
      </c>
    </row>
    <row r="15" spans="1:2" ht="28.5" customHeight="1">
      <c r="A15" s="164" t="s">
        <v>549</v>
      </c>
      <c r="B15" s="164" t="s">
        <v>196</v>
      </c>
    </row>
  </sheetData>
  <pageMargins left="0.7" right="0.7" top="0.75" bottom="0.75" header="0.3" footer="0.3"/>
  <pageSetup paperSize="9" orientation="portrait" r:id="rId1"/>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C15" sqref="C15"/>
    </sheetView>
  </sheetViews>
  <sheetFormatPr defaultRowHeight="15"/>
  <cols>
    <col min="1" max="1" width="15" customWidth="1"/>
    <col min="2" max="2" width="42.140625" customWidth="1"/>
    <col min="3" max="3" width="16.5703125" customWidth="1"/>
    <col min="4" max="4" width="20" customWidth="1"/>
    <col min="7" max="7" width="13.42578125" customWidth="1"/>
  </cols>
  <sheetData>
    <row r="1" spans="1:4" ht="18">
      <c r="A1" s="66" t="s">
        <v>392</v>
      </c>
    </row>
    <row r="2" spans="1:4" ht="15.75" thickBot="1">
      <c r="A2" s="124"/>
    </row>
    <row r="3" spans="1:4" s="134" customFormat="1" ht="12.75" thickBot="1">
      <c r="A3" s="131" t="s">
        <v>530</v>
      </c>
      <c r="B3" s="132" t="s">
        <v>64</v>
      </c>
      <c r="C3" s="133" t="s">
        <v>65</v>
      </c>
      <c r="D3" s="132" t="s">
        <v>64</v>
      </c>
    </row>
    <row r="4" spans="1:4">
      <c r="A4" s="124"/>
    </row>
    <row r="5" spans="1:4" ht="15.75" thickBot="1">
      <c r="A5" s="124"/>
    </row>
    <row r="6" spans="1:4" ht="15.75" thickBot="1">
      <c r="B6" s="125" t="s">
        <v>393</v>
      </c>
    </row>
    <row r="7" spans="1:4">
      <c r="B7" s="126"/>
    </row>
    <row r="8" spans="1:4" ht="33.75">
      <c r="B8" s="127" t="s">
        <v>394</v>
      </c>
    </row>
    <row r="9" spans="1:4">
      <c r="B9" s="127"/>
    </row>
    <row r="10" spans="1:4" ht="45.75">
      <c r="B10" s="128" t="s">
        <v>852</v>
      </c>
    </row>
    <row r="11" spans="1:4">
      <c r="B11" s="127"/>
    </row>
    <row r="12" spans="1:4" ht="34.5">
      <c r="B12" s="128" t="s">
        <v>395</v>
      </c>
    </row>
    <row r="13" spans="1:4">
      <c r="B13" s="127"/>
    </row>
    <row r="14" spans="1:4" ht="34.5">
      <c r="B14" s="128" t="s">
        <v>853</v>
      </c>
    </row>
    <row r="15" spans="1:4">
      <c r="B15" s="127"/>
    </row>
    <row r="16" spans="1:4" ht="34.5">
      <c r="B16" s="128" t="s">
        <v>396</v>
      </c>
    </row>
    <row r="17" spans="1:4">
      <c r="B17" s="127"/>
    </row>
    <row r="18" spans="1:4" ht="15.75" thickBot="1">
      <c r="B18" s="129"/>
    </row>
    <row r="19" spans="1:4">
      <c r="A19" s="124"/>
    </row>
    <row r="20" spans="1:4">
      <c r="A20" s="124"/>
    </row>
    <row r="21" spans="1:4" ht="18">
      <c r="A21" s="66" t="s">
        <v>397</v>
      </c>
    </row>
    <row r="22" spans="1:4" ht="15.75" thickBot="1">
      <c r="A22" s="124"/>
    </row>
    <row r="23" spans="1:4" ht="16.5" thickTop="1" thickBot="1">
      <c r="A23" s="136" t="s">
        <v>445</v>
      </c>
      <c r="B23" s="137" t="s">
        <v>398</v>
      </c>
      <c r="C23" s="137" t="s">
        <v>93</v>
      </c>
      <c r="D23" s="136" t="s">
        <v>399</v>
      </c>
    </row>
    <row r="24" spans="1:4" ht="15" customHeight="1" thickTop="1" thickBot="1">
      <c r="A24" s="138">
        <v>43160</v>
      </c>
      <c r="B24" s="139" t="s">
        <v>400</v>
      </c>
      <c r="C24" s="139" t="s">
        <v>66</v>
      </c>
      <c r="D24" s="140">
        <v>43393</v>
      </c>
    </row>
    <row r="25" spans="1:4" ht="15" customHeight="1" thickTop="1" thickBot="1">
      <c r="A25" s="140">
        <v>43160</v>
      </c>
      <c r="B25" s="139" t="s">
        <v>401</v>
      </c>
      <c r="C25" s="139" t="s">
        <v>402</v>
      </c>
      <c r="D25" s="140">
        <v>43271</v>
      </c>
    </row>
    <row r="26" spans="1:4" ht="16.5" thickTop="1" thickBot="1">
      <c r="A26" s="141"/>
      <c r="B26" s="141"/>
      <c r="C26" s="141"/>
      <c r="D26" s="141"/>
    </row>
    <row r="27" spans="1:4" ht="16.5" thickTop="1" thickBot="1">
      <c r="A27" s="141"/>
      <c r="B27" s="141"/>
      <c r="C27" s="141"/>
      <c r="D27" s="141"/>
    </row>
    <row r="28" spans="1:4" ht="16.5" thickTop="1" thickBot="1">
      <c r="A28" s="141"/>
      <c r="B28" s="141"/>
      <c r="C28" s="141"/>
      <c r="D28" s="141"/>
    </row>
    <row r="29" spans="1:4" ht="16.5" thickTop="1" thickBot="1">
      <c r="A29" s="141"/>
      <c r="B29" s="141"/>
      <c r="C29" s="141"/>
      <c r="D29" s="141"/>
    </row>
    <row r="30" spans="1:4" ht="16.5" thickTop="1" thickBot="1">
      <c r="A30" s="141"/>
      <c r="B30" s="141"/>
      <c r="C30" s="141"/>
      <c r="D30" s="141"/>
    </row>
    <row r="31" spans="1:4" ht="16.5" thickTop="1" thickBot="1">
      <c r="A31" s="141"/>
      <c r="B31" s="141"/>
      <c r="C31" s="141"/>
      <c r="D31" s="141"/>
    </row>
    <row r="32" spans="1:4" ht="16.5" thickTop="1" thickBot="1">
      <c r="A32" s="141"/>
      <c r="B32" s="141"/>
      <c r="C32" s="141"/>
      <c r="D32" s="141"/>
    </row>
    <row r="33" spans="1:4" ht="16.5" thickTop="1" thickBot="1">
      <c r="A33" s="141"/>
      <c r="B33" s="141"/>
      <c r="C33" s="141"/>
      <c r="D33" s="141"/>
    </row>
    <row r="34" spans="1:4" ht="16.5" thickTop="1" thickBot="1">
      <c r="A34" s="141"/>
      <c r="B34" s="141"/>
      <c r="C34" s="141"/>
      <c r="D34" s="141"/>
    </row>
    <row r="35" spans="1:4" ht="16.5" thickTop="1" thickBot="1">
      <c r="A35" s="141"/>
      <c r="B35" s="141"/>
      <c r="C35" s="141"/>
      <c r="D35" s="141"/>
    </row>
    <row r="36" spans="1:4" ht="16.5" thickTop="1" thickBot="1">
      <c r="A36" s="141"/>
      <c r="B36" s="141"/>
      <c r="C36" s="141"/>
      <c r="D36" s="141"/>
    </row>
    <row r="37" spans="1:4" ht="16.5" thickTop="1" thickBot="1">
      <c r="A37" s="141"/>
      <c r="B37" s="141"/>
      <c r="C37" s="141"/>
      <c r="D37" s="141"/>
    </row>
    <row r="38" spans="1:4" ht="16.5" thickTop="1" thickBot="1">
      <c r="A38" s="141"/>
      <c r="B38" s="141"/>
      <c r="C38" s="141"/>
      <c r="D38" s="141"/>
    </row>
    <row r="39" spans="1:4" ht="16.5" thickTop="1" thickBot="1">
      <c r="A39" s="141"/>
      <c r="B39" s="141"/>
      <c r="C39" s="141"/>
      <c r="D39" s="141"/>
    </row>
    <row r="40" spans="1:4" ht="16.5" thickTop="1" thickBot="1">
      <c r="A40" s="141"/>
      <c r="B40" s="141"/>
      <c r="C40" s="141"/>
      <c r="D40" s="141"/>
    </row>
    <row r="41" spans="1:4" ht="15.75" thickTop="1"/>
    <row r="45" spans="1:4" ht="15.75" thickBot="1">
      <c r="A45" s="130" t="s">
        <v>403</v>
      </c>
      <c r="B45" s="142" t="s">
        <v>404</v>
      </c>
    </row>
    <row r="46" spans="1:4">
      <c r="A46" s="317" t="s">
        <v>446</v>
      </c>
      <c r="B46" s="143" t="s">
        <v>405</v>
      </c>
    </row>
    <row r="47" spans="1:4">
      <c r="A47" s="318"/>
      <c r="B47" s="143" t="s">
        <v>406</v>
      </c>
    </row>
    <row r="48" spans="1:4">
      <c r="A48" s="318"/>
      <c r="B48" s="143" t="s">
        <v>407</v>
      </c>
    </row>
    <row r="49" spans="1:2">
      <c r="A49" s="318"/>
      <c r="B49" s="143" t="s">
        <v>408</v>
      </c>
    </row>
    <row r="50" spans="1:2">
      <c r="A50" s="318"/>
      <c r="B50" s="143" t="s">
        <v>409</v>
      </c>
    </row>
    <row r="51" spans="1:2" ht="21">
      <c r="A51" s="318"/>
      <c r="B51" s="143" t="s">
        <v>410</v>
      </c>
    </row>
    <row r="52" spans="1:2" ht="15.75" thickBot="1">
      <c r="A52" s="319"/>
      <c r="B52" s="144"/>
    </row>
    <row r="53" spans="1:2">
      <c r="A53" s="317" t="s">
        <v>447</v>
      </c>
      <c r="B53" s="143" t="s">
        <v>411</v>
      </c>
    </row>
    <row r="54" spans="1:2" ht="21">
      <c r="A54" s="318"/>
      <c r="B54" s="143" t="s">
        <v>412</v>
      </c>
    </row>
    <row r="55" spans="1:2">
      <c r="A55" s="318"/>
      <c r="B55" s="143" t="s">
        <v>413</v>
      </c>
    </row>
    <row r="56" spans="1:2" ht="15.75" thickBot="1">
      <c r="A56" s="319"/>
      <c r="B56" s="144"/>
    </row>
    <row r="57" spans="1:2">
      <c r="A57" s="317" t="s">
        <v>448</v>
      </c>
      <c r="B57" s="143" t="s">
        <v>414</v>
      </c>
    </row>
    <row r="58" spans="1:2">
      <c r="A58" s="318"/>
      <c r="B58" s="143" t="s">
        <v>415</v>
      </c>
    </row>
    <row r="59" spans="1:2" ht="15.75" thickBot="1">
      <c r="A59" s="319"/>
      <c r="B59" s="144"/>
    </row>
    <row r="60" spans="1:2" ht="21">
      <c r="A60" s="317" t="s">
        <v>449</v>
      </c>
      <c r="B60" s="143" t="s">
        <v>416</v>
      </c>
    </row>
    <row r="61" spans="1:2" ht="21">
      <c r="A61" s="318"/>
      <c r="B61" s="143" t="s">
        <v>417</v>
      </c>
    </row>
    <row r="62" spans="1:2">
      <c r="A62" s="318"/>
      <c r="B62" s="143" t="s">
        <v>418</v>
      </c>
    </row>
    <row r="63" spans="1:2" ht="15.75" thickBot="1">
      <c r="A63" s="319"/>
      <c r="B63" s="145"/>
    </row>
    <row r="64" spans="1:2">
      <c r="A64" s="317" t="s">
        <v>450</v>
      </c>
      <c r="B64" s="143" t="s">
        <v>419</v>
      </c>
    </row>
    <row r="65" spans="1:2">
      <c r="A65" s="318"/>
      <c r="B65" s="143" t="s">
        <v>420</v>
      </c>
    </row>
    <row r="66" spans="1:2">
      <c r="A66" s="318"/>
      <c r="B66" s="143" t="s">
        <v>421</v>
      </c>
    </row>
    <row r="67" spans="1:2">
      <c r="A67" s="318"/>
      <c r="B67" s="143" t="s">
        <v>422</v>
      </c>
    </row>
    <row r="68" spans="1:2">
      <c r="A68" s="318"/>
      <c r="B68" s="143" t="s">
        <v>423</v>
      </c>
    </row>
    <row r="69" spans="1:2" ht="15.75" thickBot="1">
      <c r="A69" s="319"/>
      <c r="B69" s="144"/>
    </row>
    <row r="70" spans="1:2">
      <c r="A70" s="317" t="s">
        <v>451</v>
      </c>
      <c r="B70" s="143" t="s">
        <v>424</v>
      </c>
    </row>
    <row r="71" spans="1:2">
      <c r="A71" s="318"/>
      <c r="B71" s="143" t="s">
        <v>425</v>
      </c>
    </row>
    <row r="72" spans="1:2" ht="21">
      <c r="A72" s="318"/>
      <c r="B72" s="143" t="s">
        <v>426</v>
      </c>
    </row>
    <row r="73" spans="1:2">
      <c r="A73" s="318"/>
      <c r="B73" s="143" t="s">
        <v>427</v>
      </c>
    </row>
    <row r="74" spans="1:2" ht="15.75" thickBot="1">
      <c r="A74" s="319"/>
      <c r="B74" s="135"/>
    </row>
    <row r="75" spans="1:2">
      <c r="A75" s="317" t="s">
        <v>452</v>
      </c>
      <c r="B75" s="143" t="s">
        <v>428</v>
      </c>
    </row>
    <row r="76" spans="1:2">
      <c r="A76" s="318"/>
      <c r="B76" s="143" t="s">
        <v>429</v>
      </c>
    </row>
    <row r="77" spans="1:2">
      <c r="A77" s="318"/>
      <c r="B77" s="143" t="s">
        <v>430</v>
      </c>
    </row>
    <row r="78" spans="1:2">
      <c r="A78" s="318"/>
      <c r="B78" s="143" t="s">
        <v>431</v>
      </c>
    </row>
    <row r="79" spans="1:2" ht="15.75" thickBot="1">
      <c r="A79" s="319"/>
      <c r="B79" s="144"/>
    </row>
    <row r="80" spans="1:2">
      <c r="A80" s="317" t="s">
        <v>453</v>
      </c>
      <c r="B80" s="143" t="s">
        <v>432</v>
      </c>
    </row>
    <row r="81" spans="1:2" ht="21">
      <c r="A81" s="318"/>
      <c r="B81" s="143" t="s">
        <v>433</v>
      </c>
    </row>
    <row r="82" spans="1:2">
      <c r="A82" s="318"/>
      <c r="B82" s="143" t="s">
        <v>434</v>
      </c>
    </row>
    <row r="83" spans="1:2" ht="15.75" thickBot="1">
      <c r="A83" s="319"/>
      <c r="B83" s="144"/>
    </row>
    <row r="84" spans="1:2">
      <c r="A84" s="317" t="s">
        <v>454</v>
      </c>
      <c r="B84" s="143" t="s">
        <v>435</v>
      </c>
    </row>
    <row r="85" spans="1:2">
      <c r="A85" s="318"/>
      <c r="B85" s="143" t="s">
        <v>436</v>
      </c>
    </row>
    <row r="86" spans="1:2">
      <c r="A86" s="318"/>
      <c r="B86" s="143" t="s">
        <v>437</v>
      </c>
    </row>
    <row r="87" spans="1:2">
      <c r="A87" s="318"/>
      <c r="B87" s="143" t="s">
        <v>438</v>
      </c>
    </row>
    <row r="88" spans="1:2" ht="15.75" thickBot="1">
      <c r="A88" s="319"/>
      <c r="B88" s="144"/>
    </row>
    <row r="89" spans="1:2" ht="21">
      <c r="A89" s="317" t="s">
        <v>455</v>
      </c>
      <c r="B89" s="143" t="s">
        <v>439</v>
      </c>
    </row>
    <row r="90" spans="1:2" ht="21">
      <c r="A90" s="318"/>
      <c r="B90" s="143" t="s">
        <v>440</v>
      </c>
    </row>
    <row r="91" spans="1:2">
      <c r="A91" s="318"/>
      <c r="B91" s="143" t="s">
        <v>441</v>
      </c>
    </row>
    <row r="92" spans="1:2">
      <c r="A92" s="318"/>
      <c r="B92" s="143" t="s">
        <v>442</v>
      </c>
    </row>
    <row r="93" spans="1:2">
      <c r="A93" s="318"/>
      <c r="B93" s="143" t="s">
        <v>443</v>
      </c>
    </row>
    <row r="94" spans="1:2" ht="15.75" thickBot="1">
      <c r="A94" s="319"/>
      <c r="B94" s="144"/>
    </row>
    <row r="95" spans="1:2" ht="17.100000000000001" customHeight="1">
      <c r="A95" s="320" t="s">
        <v>456</v>
      </c>
      <c r="B95" s="322" t="s">
        <v>444</v>
      </c>
    </row>
    <row r="96" spans="1:2" ht="15.75" thickBot="1">
      <c r="A96" s="321"/>
      <c r="B96" s="323"/>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5"/>
  <cols>
    <col min="1" max="4" width="9.42578125" bestFit="1" customWidth="1"/>
    <col min="5" max="5" width="10.85546875" customWidth="1"/>
    <col min="6" max="7" width="9.5703125" bestFit="1" customWidth="1"/>
    <col min="8" max="8" width="12.140625" customWidth="1"/>
    <col min="9" max="9" width="6" customWidth="1"/>
  </cols>
  <sheetData>
    <row r="1" spans="1:8" s="108" customFormat="1" ht="15.75">
      <c r="A1" s="73" t="s">
        <v>463</v>
      </c>
      <c r="B1" s="117" t="s">
        <v>464</v>
      </c>
    </row>
    <row r="3" spans="1:8">
      <c r="A3" s="12" t="s">
        <v>87</v>
      </c>
      <c r="B3" s="7"/>
      <c r="C3" s="8"/>
      <c r="D3" s="6" t="s">
        <v>67</v>
      </c>
      <c r="E3" s="123">
        <v>37</v>
      </c>
      <c r="F3" s="6"/>
      <c r="G3" s="6" t="s">
        <v>68</v>
      </c>
    </row>
    <row r="4" spans="1:8" ht="18">
      <c r="A4" s="118"/>
      <c r="B4" s="118" t="s">
        <v>69</v>
      </c>
      <c r="C4" s="118" t="s">
        <v>70</v>
      </c>
      <c r="D4" s="118" t="s">
        <v>71</v>
      </c>
      <c r="E4" s="118" t="s">
        <v>72</v>
      </c>
      <c r="F4" s="118" t="s">
        <v>73</v>
      </c>
      <c r="G4" s="118" t="s">
        <v>74</v>
      </c>
      <c r="H4" s="118" t="s">
        <v>75</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76</v>
      </c>
      <c r="B7" s="121"/>
      <c r="C7" s="122"/>
      <c r="D7" s="119"/>
      <c r="E7" s="114" t="s">
        <v>64</v>
      </c>
      <c r="F7" s="119"/>
      <c r="G7" s="114"/>
      <c r="H7" s="120" t="s">
        <v>64</v>
      </c>
    </row>
    <row r="8" spans="1:8">
      <c r="A8" s="17">
        <v>1</v>
      </c>
      <c r="B8" s="121"/>
      <c r="C8" s="122"/>
      <c r="D8" s="119">
        <f>C8-C7</f>
        <v>0</v>
      </c>
      <c r="E8" s="114">
        <f>B8-B7</f>
        <v>0</v>
      </c>
      <c r="F8" s="119" t="e">
        <f>D8*E3/E8</f>
        <v>#DIV/0!</v>
      </c>
      <c r="G8" s="119" t="e">
        <f>D8/E8*30.5</f>
        <v>#DIV/0!</v>
      </c>
      <c r="H8" s="120" t="e">
        <f>G8*E3</f>
        <v>#DIV/0!</v>
      </c>
    </row>
    <row r="9" spans="1:8">
      <c r="A9" s="17">
        <v>2</v>
      </c>
      <c r="B9" s="121"/>
      <c r="C9" s="122"/>
      <c r="D9" s="119">
        <f t="shared" ref="D9:D26" si="0">C9-C8</f>
        <v>0</v>
      </c>
      <c r="E9" s="114">
        <f t="shared" ref="E9:E26" si="1">B9-B8</f>
        <v>0</v>
      </c>
      <c r="F9" s="119" t="e">
        <f>D9*E3/E9</f>
        <v>#DIV/0!</v>
      </c>
      <c r="G9" s="119" t="e">
        <f t="shared" ref="G9:G26" si="2">D9/E9*30.5</f>
        <v>#DIV/0!</v>
      </c>
      <c r="H9" s="120" t="e">
        <f>G9*E3</f>
        <v>#DIV/0!</v>
      </c>
    </row>
    <row r="10" spans="1:8">
      <c r="A10" s="17">
        <v>3</v>
      </c>
      <c r="B10" s="121" t="s">
        <v>64</v>
      </c>
      <c r="C10" s="122" t="s">
        <v>64</v>
      </c>
      <c r="D10" s="119" t="e">
        <f t="shared" si="0"/>
        <v>#VALUE!</v>
      </c>
      <c r="E10" s="114" t="e">
        <f t="shared" si="1"/>
        <v>#VALUE!</v>
      </c>
      <c r="F10" s="119" t="e">
        <f t="shared" ref="F10" si="3">D10*E5/E10</f>
        <v>#VALUE!</v>
      </c>
      <c r="G10" s="119" t="e">
        <f t="shared" si="2"/>
        <v>#VALUE!</v>
      </c>
      <c r="H10" s="120" t="e">
        <f>G10*E3</f>
        <v>#VALUE!</v>
      </c>
    </row>
    <row r="11" spans="1:8">
      <c r="A11" s="17">
        <v>4</v>
      </c>
      <c r="B11" s="121" t="s">
        <v>64</v>
      </c>
      <c r="C11" s="122" t="s">
        <v>64</v>
      </c>
      <c r="D11" s="119" t="e">
        <f t="shared" si="0"/>
        <v>#VALUE!</v>
      </c>
      <c r="E11" s="114" t="e">
        <f t="shared" si="1"/>
        <v>#VALUE!</v>
      </c>
      <c r="F11" s="119" t="e">
        <f>D11*E5/E11</f>
        <v>#VALUE!</v>
      </c>
      <c r="G11" s="119" t="e">
        <f t="shared" si="2"/>
        <v>#VALUE!</v>
      </c>
      <c r="H11" s="120" t="e">
        <f t="shared" ref="H11" si="4">G11*E6</f>
        <v>#VALUE!</v>
      </c>
    </row>
    <row r="12" spans="1:8">
      <c r="A12" s="17">
        <v>5</v>
      </c>
      <c r="B12" s="121" t="s">
        <v>64</v>
      </c>
      <c r="C12" s="122" t="s">
        <v>64</v>
      </c>
      <c r="D12" s="119" t="e">
        <f t="shared" si="0"/>
        <v>#VALUE!</v>
      </c>
      <c r="E12" s="114" t="e">
        <f t="shared" si="1"/>
        <v>#VALUE!</v>
      </c>
      <c r="F12" s="119" t="e">
        <f>D12*E5/E12</f>
        <v>#VALUE!</v>
      </c>
      <c r="G12" s="119" t="e">
        <f t="shared" si="2"/>
        <v>#VALUE!</v>
      </c>
      <c r="H12" s="120" t="e">
        <f>G12*E3</f>
        <v>#VALUE!</v>
      </c>
    </row>
    <row r="13" spans="1:8">
      <c r="A13" s="17">
        <v>6</v>
      </c>
      <c r="B13" s="121" t="s">
        <v>64</v>
      </c>
      <c r="C13" s="122" t="s">
        <v>64</v>
      </c>
      <c r="D13" s="119" t="e">
        <f t="shared" si="0"/>
        <v>#VALUE!</v>
      </c>
      <c r="E13" s="114" t="e">
        <f t="shared" si="1"/>
        <v>#VALUE!</v>
      </c>
      <c r="F13" s="119" t="e">
        <f>D13*E5/E13</f>
        <v>#VALUE!</v>
      </c>
      <c r="G13" s="119" t="e">
        <f t="shared" si="2"/>
        <v>#VALUE!</v>
      </c>
      <c r="H13" s="120" t="e">
        <f>G13*E3</f>
        <v>#VALUE!</v>
      </c>
    </row>
    <row r="14" spans="1:8">
      <c r="A14" s="17">
        <v>7</v>
      </c>
      <c r="B14" s="121" t="s">
        <v>64</v>
      </c>
      <c r="C14" s="122" t="s">
        <v>64</v>
      </c>
      <c r="D14" s="119" t="e">
        <f t="shared" si="0"/>
        <v>#VALUE!</v>
      </c>
      <c r="E14" s="114" t="e">
        <f t="shared" si="1"/>
        <v>#VALUE!</v>
      </c>
      <c r="F14" s="119" t="e">
        <f>D14*E5/E14</f>
        <v>#VALUE!</v>
      </c>
      <c r="G14" s="119" t="e">
        <f t="shared" si="2"/>
        <v>#VALUE!</v>
      </c>
      <c r="H14" s="120" t="e">
        <f>G14*E3</f>
        <v>#VALUE!</v>
      </c>
    </row>
    <row r="15" spans="1:8">
      <c r="A15" s="17">
        <v>8</v>
      </c>
      <c r="B15" s="121" t="s">
        <v>64</v>
      </c>
      <c r="C15" s="122" t="s">
        <v>64</v>
      </c>
      <c r="D15" s="119" t="e">
        <f t="shared" si="0"/>
        <v>#VALUE!</v>
      </c>
      <c r="E15" s="114" t="e">
        <f t="shared" si="1"/>
        <v>#VALUE!</v>
      </c>
      <c r="F15" s="119" t="e">
        <f>D15*E5/E15</f>
        <v>#VALUE!</v>
      </c>
      <c r="G15" s="119" t="e">
        <f t="shared" si="2"/>
        <v>#VALUE!</v>
      </c>
      <c r="H15" s="120" t="e">
        <f>G15*E3</f>
        <v>#VALUE!</v>
      </c>
    </row>
    <row r="16" spans="1:8">
      <c r="A16" s="17">
        <v>9</v>
      </c>
      <c r="B16" s="121" t="s">
        <v>64</v>
      </c>
      <c r="C16" s="122" t="s">
        <v>64</v>
      </c>
      <c r="D16" s="119" t="e">
        <f t="shared" si="0"/>
        <v>#VALUE!</v>
      </c>
      <c r="E16" s="114" t="e">
        <f t="shared" si="1"/>
        <v>#VALUE!</v>
      </c>
      <c r="F16" s="119" t="e">
        <f>D16*E5/E16</f>
        <v>#VALUE!</v>
      </c>
      <c r="G16" s="119" t="e">
        <f t="shared" si="2"/>
        <v>#VALUE!</v>
      </c>
      <c r="H16" s="120" t="e">
        <f>G16*E3</f>
        <v>#VALUE!</v>
      </c>
    </row>
    <row r="17" spans="1:8">
      <c r="A17" s="17">
        <v>10</v>
      </c>
      <c r="B17" s="121" t="s">
        <v>64</v>
      </c>
      <c r="C17" s="122" t="s">
        <v>64</v>
      </c>
      <c r="D17" s="119" t="e">
        <f t="shared" si="0"/>
        <v>#VALUE!</v>
      </c>
      <c r="E17" s="114" t="e">
        <f t="shared" si="1"/>
        <v>#VALUE!</v>
      </c>
      <c r="F17" s="119" t="e">
        <f>D17*E5/E17</f>
        <v>#VALUE!</v>
      </c>
      <c r="G17" s="119" t="e">
        <f t="shared" si="2"/>
        <v>#VALUE!</v>
      </c>
      <c r="H17" s="120" t="e">
        <f>G17*E3</f>
        <v>#VALUE!</v>
      </c>
    </row>
    <row r="18" spans="1:8">
      <c r="A18" s="17">
        <v>11</v>
      </c>
      <c r="B18" s="121" t="s">
        <v>64</v>
      </c>
      <c r="C18" s="122" t="s">
        <v>64</v>
      </c>
      <c r="D18" s="119" t="e">
        <f t="shared" si="0"/>
        <v>#VALUE!</v>
      </c>
      <c r="E18" s="114" t="e">
        <f t="shared" si="1"/>
        <v>#VALUE!</v>
      </c>
      <c r="F18" s="119" t="e">
        <f>D18*E5/E18</f>
        <v>#VALUE!</v>
      </c>
      <c r="G18" s="119" t="e">
        <f t="shared" si="2"/>
        <v>#VALUE!</v>
      </c>
      <c r="H18" s="120" t="e">
        <f>G18*E3</f>
        <v>#VALUE!</v>
      </c>
    </row>
    <row r="19" spans="1:8">
      <c r="A19" s="17">
        <v>13</v>
      </c>
      <c r="B19" s="121" t="s">
        <v>64</v>
      </c>
      <c r="C19" s="122" t="s">
        <v>64</v>
      </c>
      <c r="D19" s="119" t="e">
        <f t="shared" si="0"/>
        <v>#VALUE!</v>
      </c>
      <c r="E19" s="114" t="e">
        <f t="shared" si="1"/>
        <v>#VALUE!</v>
      </c>
      <c r="F19" s="119" t="e">
        <f>D19*E5/E19</f>
        <v>#VALUE!</v>
      </c>
      <c r="G19" s="119" t="e">
        <f t="shared" si="2"/>
        <v>#VALUE!</v>
      </c>
      <c r="H19" s="120" t="e">
        <f>G19*E3</f>
        <v>#VALUE!</v>
      </c>
    </row>
    <row r="20" spans="1:8">
      <c r="A20" s="17">
        <v>14</v>
      </c>
      <c r="B20" s="121" t="s">
        <v>64</v>
      </c>
      <c r="C20" s="122" t="s">
        <v>64</v>
      </c>
      <c r="D20" s="119" t="e">
        <f t="shared" si="0"/>
        <v>#VALUE!</v>
      </c>
      <c r="E20" s="114" t="e">
        <f t="shared" si="1"/>
        <v>#VALUE!</v>
      </c>
      <c r="F20" s="119" t="e">
        <f>D20*E5/E20</f>
        <v>#VALUE!</v>
      </c>
      <c r="G20" s="119" t="e">
        <f t="shared" si="2"/>
        <v>#VALUE!</v>
      </c>
      <c r="H20" s="120" t="e">
        <f>G20*E3</f>
        <v>#VALUE!</v>
      </c>
    </row>
    <row r="21" spans="1:8">
      <c r="A21" s="17">
        <v>15</v>
      </c>
      <c r="B21" s="121" t="s">
        <v>64</v>
      </c>
      <c r="C21" s="122" t="s">
        <v>64</v>
      </c>
      <c r="D21" s="119" t="e">
        <f t="shared" si="0"/>
        <v>#VALUE!</v>
      </c>
      <c r="E21" s="114" t="e">
        <f t="shared" si="1"/>
        <v>#VALUE!</v>
      </c>
      <c r="F21" s="119" t="e">
        <f>D21*E5/E21</f>
        <v>#VALUE!</v>
      </c>
      <c r="G21" s="119" t="e">
        <f t="shared" si="2"/>
        <v>#VALUE!</v>
      </c>
      <c r="H21" s="120" t="e">
        <f>G21*E3</f>
        <v>#VALUE!</v>
      </c>
    </row>
    <row r="22" spans="1:8">
      <c r="A22" s="17">
        <v>16</v>
      </c>
      <c r="B22" s="121" t="s">
        <v>64</v>
      </c>
      <c r="C22" s="122" t="s">
        <v>64</v>
      </c>
      <c r="D22" s="119" t="e">
        <f t="shared" si="0"/>
        <v>#VALUE!</v>
      </c>
      <c r="E22" s="114" t="e">
        <f t="shared" si="1"/>
        <v>#VALUE!</v>
      </c>
      <c r="F22" s="119" t="e">
        <f>D22*E5/E22</f>
        <v>#VALUE!</v>
      </c>
      <c r="G22" s="119" t="e">
        <f t="shared" si="2"/>
        <v>#VALUE!</v>
      </c>
      <c r="H22" s="120" t="e">
        <f>G22*E3</f>
        <v>#VALUE!</v>
      </c>
    </row>
    <row r="23" spans="1:8">
      <c r="A23" s="17">
        <v>17</v>
      </c>
      <c r="B23" s="121" t="s">
        <v>64</v>
      </c>
      <c r="C23" s="122" t="s">
        <v>64</v>
      </c>
      <c r="D23" s="119" t="e">
        <f t="shared" si="0"/>
        <v>#VALUE!</v>
      </c>
      <c r="E23" s="114" t="e">
        <f t="shared" si="1"/>
        <v>#VALUE!</v>
      </c>
      <c r="F23" s="119" t="e">
        <f>D23*E5/E23</f>
        <v>#VALUE!</v>
      </c>
      <c r="G23" s="119" t="e">
        <f t="shared" si="2"/>
        <v>#VALUE!</v>
      </c>
      <c r="H23" s="120" t="e">
        <f>G23*E3</f>
        <v>#VALUE!</v>
      </c>
    </row>
    <row r="24" spans="1:8">
      <c r="A24" s="17">
        <v>18</v>
      </c>
      <c r="B24" s="121" t="s">
        <v>64</v>
      </c>
      <c r="C24" s="122" t="s">
        <v>64</v>
      </c>
      <c r="D24" s="119" t="e">
        <f t="shared" si="0"/>
        <v>#VALUE!</v>
      </c>
      <c r="E24" s="114" t="e">
        <f t="shared" si="1"/>
        <v>#VALUE!</v>
      </c>
      <c r="F24" s="119" t="e">
        <f>D24*E5/E24</f>
        <v>#VALUE!</v>
      </c>
      <c r="G24" s="119" t="e">
        <f t="shared" si="2"/>
        <v>#VALUE!</v>
      </c>
      <c r="H24" s="120" t="e">
        <f>G24*E3</f>
        <v>#VALUE!</v>
      </c>
    </row>
    <row r="25" spans="1:8">
      <c r="A25" s="17">
        <v>19</v>
      </c>
      <c r="B25" s="121" t="s">
        <v>64</v>
      </c>
      <c r="C25" s="122" t="s">
        <v>64</v>
      </c>
      <c r="D25" s="119" t="e">
        <f t="shared" si="0"/>
        <v>#VALUE!</v>
      </c>
      <c r="E25" s="114" t="e">
        <f t="shared" si="1"/>
        <v>#VALUE!</v>
      </c>
      <c r="F25" s="119" t="e">
        <f>D25*E5/E25</f>
        <v>#VALUE!</v>
      </c>
      <c r="G25" s="119" t="e">
        <f t="shared" si="2"/>
        <v>#VALUE!</v>
      </c>
      <c r="H25" s="120" t="e">
        <f>G25*E3</f>
        <v>#VALUE!</v>
      </c>
    </row>
    <row r="26" spans="1:8">
      <c r="A26" s="17">
        <v>20</v>
      </c>
      <c r="B26" s="121" t="s">
        <v>64</v>
      </c>
      <c r="C26" s="122" t="s">
        <v>64</v>
      </c>
      <c r="D26" s="119" t="e">
        <f t="shared" si="0"/>
        <v>#VALUE!</v>
      </c>
      <c r="E26" s="114" t="e">
        <f t="shared" si="1"/>
        <v>#VALUE!</v>
      </c>
      <c r="F26" s="119" t="e">
        <f>D26*E5/E26</f>
        <v>#VALUE!</v>
      </c>
      <c r="G26" s="119" t="e">
        <f t="shared" si="2"/>
        <v>#VALUE!</v>
      </c>
      <c r="H26" s="120" t="e">
        <f>G26*E3</f>
        <v>#VALUE!</v>
      </c>
    </row>
    <row r="27" spans="1:8">
      <c r="A27" s="17"/>
      <c r="B27" s="121"/>
      <c r="C27" s="122"/>
      <c r="D27" s="119" t="s">
        <v>77</v>
      </c>
      <c r="E27" s="114" t="s">
        <v>77</v>
      </c>
      <c r="F27" s="114"/>
      <c r="G27" s="119"/>
      <c r="H27" s="120"/>
    </row>
    <row r="40" spans="1:8" ht="15.75" thickBot="1">
      <c r="A40" s="12" t="s">
        <v>79</v>
      </c>
      <c r="B40" s="6" t="s">
        <v>78</v>
      </c>
      <c r="C40" s="9"/>
      <c r="D40" s="6"/>
      <c r="E40" s="6" t="s">
        <v>68</v>
      </c>
      <c r="F40" s="6"/>
      <c r="G40" s="6"/>
    </row>
    <row r="41" spans="1:8" ht="21.75" thickBot="1">
      <c r="A41" s="10"/>
      <c r="B41" s="11" t="s">
        <v>79</v>
      </c>
      <c r="C41" s="11" t="s">
        <v>70</v>
      </c>
      <c r="D41" s="11" t="s">
        <v>71</v>
      </c>
      <c r="E41" s="11" t="s">
        <v>80</v>
      </c>
      <c r="F41" s="11" t="s">
        <v>81</v>
      </c>
      <c r="G41" s="11" t="s">
        <v>82</v>
      </c>
      <c r="H41" s="11" t="s">
        <v>83</v>
      </c>
    </row>
    <row r="42" spans="1:8" ht="15.75" thickBot="1">
      <c r="A42" s="18">
        <v>0</v>
      </c>
      <c r="B42" s="19" t="s">
        <v>84</v>
      </c>
      <c r="C42" s="20">
        <v>14500</v>
      </c>
      <c r="D42" s="20">
        <v>12000</v>
      </c>
      <c r="E42" s="21">
        <v>37</v>
      </c>
      <c r="F42" s="22">
        <f>D42*E42</f>
        <v>444000</v>
      </c>
      <c r="G42" s="23">
        <v>40000</v>
      </c>
      <c r="H42" s="22"/>
    </row>
    <row r="43" spans="1:8" ht="15.75" thickBot="1">
      <c r="A43" s="24">
        <v>0</v>
      </c>
      <c r="B43" s="25" t="s">
        <v>85</v>
      </c>
      <c r="C43" s="26">
        <v>34400</v>
      </c>
      <c r="D43" s="26">
        <f>C43-C42</f>
        <v>19900</v>
      </c>
      <c r="E43" s="27">
        <v>37.25</v>
      </c>
      <c r="F43" s="22">
        <f>D43*E43</f>
        <v>741275</v>
      </c>
      <c r="G43" s="28">
        <v>45000</v>
      </c>
      <c r="H43" s="29">
        <f>F43/G43</f>
        <v>16.472777777777779</v>
      </c>
    </row>
    <row r="44" spans="1:8" ht="15.75" thickBot="1">
      <c r="A44" s="30">
        <v>1</v>
      </c>
      <c r="B44" s="31"/>
      <c r="C44" s="31"/>
      <c r="D44" s="32">
        <f>C44-C40</f>
        <v>0</v>
      </c>
      <c r="E44" s="33"/>
      <c r="F44" s="34">
        <f>D44*E44</f>
        <v>0</v>
      </c>
      <c r="G44" s="35"/>
      <c r="H44" s="34" t="e">
        <f>F44/G44</f>
        <v>#DIV/0!</v>
      </c>
    </row>
    <row r="45" spans="1:8" ht="15.75" thickBot="1">
      <c r="A45" s="30">
        <v>2</v>
      </c>
      <c r="B45" s="31"/>
      <c r="C45" s="31"/>
      <c r="D45" s="32">
        <f>C45-C44</f>
        <v>0</v>
      </c>
      <c r="E45" s="33"/>
      <c r="F45" s="34">
        <f t="shared" ref="F45:F63" si="5">D45*E45</f>
        <v>0</v>
      </c>
      <c r="G45" s="35"/>
      <c r="H45" s="34" t="e">
        <f>F45/G45</f>
        <v>#DIV/0!</v>
      </c>
    </row>
    <row r="46" spans="1:8" ht="15.75" thickBot="1">
      <c r="A46" s="30">
        <v>3</v>
      </c>
      <c r="B46" s="31" t="s">
        <v>64</v>
      </c>
      <c r="C46" s="31" t="s">
        <v>64</v>
      </c>
      <c r="D46" s="32" t="e">
        <f>C46-C45</f>
        <v>#VALUE!</v>
      </c>
      <c r="E46" s="33" t="s">
        <v>64</v>
      </c>
      <c r="F46" s="34" t="e">
        <f t="shared" si="5"/>
        <v>#VALUE!</v>
      </c>
      <c r="G46" s="35"/>
      <c r="H46" s="34" t="e">
        <f t="shared" ref="H46:H63" si="6">F46/G46</f>
        <v>#VALUE!</v>
      </c>
    </row>
    <row r="47" spans="1:8" ht="15.75" thickBot="1">
      <c r="A47" s="30">
        <v>4</v>
      </c>
      <c r="B47" s="31" t="s">
        <v>64</v>
      </c>
      <c r="C47" s="31" t="s">
        <v>64</v>
      </c>
      <c r="D47" s="32" t="e">
        <f t="shared" ref="D47:D62" si="7">C47-C46</f>
        <v>#VALUE!</v>
      </c>
      <c r="E47" s="33" t="s">
        <v>64</v>
      </c>
      <c r="F47" s="34" t="e">
        <f t="shared" si="5"/>
        <v>#VALUE!</v>
      </c>
      <c r="G47" s="35"/>
      <c r="H47" s="34" t="e">
        <f t="shared" si="6"/>
        <v>#VALUE!</v>
      </c>
    </row>
    <row r="48" spans="1:8" ht="15.75" thickBot="1">
      <c r="A48" s="30">
        <v>5</v>
      </c>
      <c r="B48" s="31" t="s">
        <v>64</v>
      </c>
      <c r="C48" s="31" t="s">
        <v>64</v>
      </c>
      <c r="D48" s="32" t="e">
        <f t="shared" si="7"/>
        <v>#VALUE!</v>
      </c>
      <c r="E48" s="33" t="s">
        <v>64</v>
      </c>
      <c r="F48" s="34" t="e">
        <f t="shared" si="5"/>
        <v>#VALUE!</v>
      </c>
      <c r="G48" s="35"/>
      <c r="H48" s="34" t="e">
        <f t="shared" si="6"/>
        <v>#VALUE!</v>
      </c>
    </row>
    <row r="49" spans="1:8" ht="15.75" thickBot="1">
      <c r="A49" s="30">
        <v>6</v>
      </c>
      <c r="B49" s="31" t="s">
        <v>64</v>
      </c>
      <c r="C49" s="31" t="s">
        <v>64</v>
      </c>
      <c r="D49" s="32" t="e">
        <f t="shared" si="7"/>
        <v>#VALUE!</v>
      </c>
      <c r="E49" s="33" t="s">
        <v>64</v>
      </c>
      <c r="F49" s="34" t="e">
        <f t="shared" si="5"/>
        <v>#VALUE!</v>
      </c>
      <c r="G49" s="35"/>
      <c r="H49" s="34" t="e">
        <f t="shared" si="6"/>
        <v>#VALUE!</v>
      </c>
    </row>
    <row r="50" spans="1:8" ht="15.75" thickBot="1">
      <c r="A50" s="30">
        <v>7</v>
      </c>
      <c r="B50" s="31" t="s">
        <v>64</v>
      </c>
      <c r="C50" s="31" t="s">
        <v>64</v>
      </c>
      <c r="D50" s="32" t="e">
        <f t="shared" si="7"/>
        <v>#VALUE!</v>
      </c>
      <c r="E50" s="33" t="s">
        <v>64</v>
      </c>
      <c r="F50" s="34" t="e">
        <f t="shared" si="5"/>
        <v>#VALUE!</v>
      </c>
      <c r="G50" s="35"/>
      <c r="H50" s="34" t="e">
        <f t="shared" si="6"/>
        <v>#VALUE!</v>
      </c>
    </row>
    <row r="51" spans="1:8" ht="15.75" thickBot="1">
      <c r="A51" s="30">
        <v>8</v>
      </c>
      <c r="B51" s="31" t="s">
        <v>64</v>
      </c>
      <c r="C51" s="31" t="s">
        <v>64</v>
      </c>
      <c r="D51" s="32" t="e">
        <f t="shared" si="7"/>
        <v>#VALUE!</v>
      </c>
      <c r="E51" s="33" t="s">
        <v>64</v>
      </c>
      <c r="F51" s="34" t="e">
        <f t="shared" si="5"/>
        <v>#VALUE!</v>
      </c>
      <c r="G51" s="35"/>
      <c r="H51" s="34" t="e">
        <f t="shared" si="6"/>
        <v>#VALUE!</v>
      </c>
    </row>
    <row r="52" spans="1:8" ht="15.75" thickBot="1">
      <c r="A52" s="30">
        <v>9</v>
      </c>
      <c r="B52" s="31" t="s">
        <v>64</v>
      </c>
      <c r="C52" s="31" t="s">
        <v>64</v>
      </c>
      <c r="D52" s="32" t="e">
        <f t="shared" si="7"/>
        <v>#VALUE!</v>
      </c>
      <c r="E52" s="33" t="s">
        <v>64</v>
      </c>
      <c r="F52" s="34" t="e">
        <f t="shared" si="5"/>
        <v>#VALUE!</v>
      </c>
      <c r="G52" s="35"/>
      <c r="H52" s="34" t="e">
        <f t="shared" si="6"/>
        <v>#VALUE!</v>
      </c>
    </row>
    <row r="53" spans="1:8" ht="15.75" thickBot="1">
      <c r="A53" s="30">
        <v>10</v>
      </c>
      <c r="B53" s="31" t="s">
        <v>64</v>
      </c>
      <c r="C53" s="31" t="s">
        <v>64</v>
      </c>
      <c r="D53" s="32" t="e">
        <f t="shared" si="7"/>
        <v>#VALUE!</v>
      </c>
      <c r="E53" s="33" t="s">
        <v>64</v>
      </c>
      <c r="F53" s="34" t="e">
        <f t="shared" si="5"/>
        <v>#VALUE!</v>
      </c>
      <c r="G53" s="35"/>
      <c r="H53" s="34" t="e">
        <f t="shared" si="6"/>
        <v>#VALUE!</v>
      </c>
    </row>
    <row r="54" spans="1:8" ht="15.75" thickBot="1">
      <c r="A54" s="30">
        <v>11</v>
      </c>
      <c r="B54" s="31" t="s">
        <v>64</v>
      </c>
      <c r="C54" s="31" t="s">
        <v>64</v>
      </c>
      <c r="D54" s="32" t="e">
        <f t="shared" si="7"/>
        <v>#VALUE!</v>
      </c>
      <c r="E54" s="33" t="s">
        <v>64</v>
      </c>
      <c r="F54" s="34" t="e">
        <f t="shared" si="5"/>
        <v>#VALUE!</v>
      </c>
      <c r="G54" s="35"/>
      <c r="H54" s="34" t="e">
        <f t="shared" si="6"/>
        <v>#VALUE!</v>
      </c>
    </row>
    <row r="55" spans="1:8" ht="15.75" thickBot="1">
      <c r="A55" s="30">
        <v>12</v>
      </c>
      <c r="B55" s="31" t="s">
        <v>64</v>
      </c>
      <c r="C55" s="31" t="s">
        <v>64</v>
      </c>
      <c r="D55" s="32" t="e">
        <f t="shared" si="7"/>
        <v>#VALUE!</v>
      </c>
      <c r="E55" s="33" t="s">
        <v>64</v>
      </c>
      <c r="F55" s="34" t="e">
        <f t="shared" si="5"/>
        <v>#VALUE!</v>
      </c>
      <c r="G55" s="35"/>
      <c r="H55" s="34" t="e">
        <f t="shared" si="6"/>
        <v>#VALUE!</v>
      </c>
    </row>
    <row r="56" spans="1:8" ht="15.75" thickBot="1">
      <c r="A56" s="30">
        <v>13</v>
      </c>
      <c r="B56" s="31" t="s">
        <v>64</v>
      </c>
      <c r="C56" s="31" t="s">
        <v>64</v>
      </c>
      <c r="D56" s="32" t="e">
        <f t="shared" si="7"/>
        <v>#VALUE!</v>
      </c>
      <c r="E56" s="33" t="s">
        <v>64</v>
      </c>
      <c r="F56" s="34" t="e">
        <f t="shared" si="5"/>
        <v>#VALUE!</v>
      </c>
      <c r="G56" s="35"/>
      <c r="H56" s="34" t="e">
        <f t="shared" si="6"/>
        <v>#VALUE!</v>
      </c>
    </row>
    <row r="57" spans="1:8" ht="15.75" thickBot="1">
      <c r="A57" s="30">
        <v>14</v>
      </c>
      <c r="B57" s="31" t="s">
        <v>64</v>
      </c>
      <c r="C57" s="31" t="s">
        <v>64</v>
      </c>
      <c r="D57" s="32" t="e">
        <f t="shared" si="7"/>
        <v>#VALUE!</v>
      </c>
      <c r="E57" s="33" t="s">
        <v>64</v>
      </c>
      <c r="F57" s="34" t="e">
        <f t="shared" si="5"/>
        <v>#VALUE!</v>
      </c>
      <c r="G57" s="35"/>
      <c r="H57" s="34" t="e">
        <f t="shared" si="6"/>
        <v>#VALUE!</v>
      </c>
    </row>
    <row r="58" spans="1:8" ht="15.75" thickBot="1">
      <c r="A58" s="30">
        <v>15</v>
      </c>
      <c r="B58" s="31" t="s">
        <v>64</v>
      </c>
      <c r="C58" s="31" t="s">
        <v>64</v>
      </c>
      <c r="D58" s="32" t="e">
        <f t="shared" si="7"/>
        <v>#VALUE!</v>
      </c>
      <c r="E58" s="33" t="s">
        <v>64</v>
      </c>
      <c r="F58" s="34" t="e">
        <f t="shared" si="5"/>
        <v>#VALUE!</v>
      </c>
      <c r="G58" s="35"/>
      <c r="H58" s="34" t="e">
        <f t="shared" si="6"/>
        <v>#VALUE!</v>
      </c>
    </row>
    <row r="59" spans="1:8" ht="15.75" thickBot="1">
      <c r="A59" s="30">
        <v>16</v>
      </c>
      <c r="B59" s="31" t="s">
        <v>64</v>
      </c>
      <c r="C59" s="31" t="s">
        <v>64</v>
      </c>
      <c r="D59" s="32" t="e">
        <f t="shared" si="7"/>
        <v>#VALUE!</v>
      </c>
      <c r="E59" s="33" t="s">
        <v>64</v>
      </c>
      <c r="F59" s="34" t="e">
        <f t="shared" si="5"/>
        <v>#VALUE!</v>
      </c>
      <c r="G59" s="35"/>
      <c r="H59" s="34" t="e">
        <f t="shared" si="6"/>
        <v>#VALUE!</v>
      </c>
    </row>
    <row r="60" spans="1:8" ht="15.75" thickBot="1">
      <c r="A60" s="30">
        <v>17</v>
      </c>
      <c r="B60" s="31" t="s">
        <v>64</v>
      </c>
      <c r="C60" s="31" t="s">
        <v>64</v>
      </c>
      <c r="D60" s="32" t="e">
        <f t="shared" si="7"/>
        <v>#VALUE!</v>
      </c>
      <c r="E60" s="33" t="s">
        <v>64</v>
      </c>
      <c r="F60" s="34" t="e">
        <f t="shared" si="5"/>
        <v>#VALUE!</v>
      </c>
      <c r="G60" s="35"/>
      <c r="H60" s="34" t="e">
        <f t="shared" si="6"/>
        <v>#VALUE!</v>
      </c>
    </row>
    <row r="61" spans="1:8" ht="15.75" thickBot="1">
      <c r="A61" s="30">
        <v>18</v>
      </c>
      <c r="B61" s="31" t="s">
        <v>64</v>
      </c>
      <c r="C61" s="31" t="s">
        <v>64</v>
      </c>
      <c r="D61" s="32" t="e">
        <f t="shared" si="7"/>
        <v>#VALUE!</v>
      </c>
      <c r="E61" s="33" t="s">
        <v>64</v>
      </c>
      <c r="F61" s="34" t="e">
        <f t="shared" si="5"/>
        <v>#VALUE!</v>
      </c>
      <c r="G61" s="35"/>
      <c r="H61" s="34" t="e">
        <f t="shared" si="6"/>
        <v>#VALUE!</v>
      </c>
    </row>
    <row r="62" spans="1:8" ht="15.75" thickBot="1">
      <c r="A62" s="30">
        <v>19</v>
      </c>
      <c r="B62" s="31" t="s">
        <v>64</v>
      </c>
      <c r="C62" s="31" t="s">
        <v>64</v>
      </c>
      <c r="D62" s="32" t="e">
        <f t="shared" si="7"/>
        <v>#VALUE!</v>
      </c>
      <c r="E62" s="33" t="s">
        <v>64</v>
      </c>
      <c r="F62" s="34" t="e">
        <f t="shared" si="5"/>
        <v>#VALUE!</v>
      </c>
      <c r="G62" s="35"/>
      <c r="H62" s="34" t="e">
        <f t="shared" si="6"/>
        <v>#VALUE!</v>
      </c>
    </row>
    <row r="63" spans="1:8" ht="15.75" thickBot="1">
      <c r="A63" s="30">
        <v>20</v>
      </c>
      <c r="B63" s="31"/>
      <c r="C63" s="31"/>
      <c r="D63" s="32" t="e">
        <f>C63-C62</f>
        <v>#VALUE!</v>
      </c>
      <c r="E63" s="33"/>
      <c r="F63" s="34" t="e">
        <f t="shared" si="5"/>
        <v>#VALUE!</v>
      </c>
      <c r="G63" s="35"/>
      <c r="H63" s="34" t="e">
        <f t="shared" si="6"/>
        <v>#VALUE!</v>
      </c>
    </row>
    <row r="64" spans="1:8">
      <c r="A64" s="30" t="s">
        <v>86</v>
      </c>
      <c r="B64" s="36" t="s">
        <v>64</v>
      </c>
      <c r="C64" s="36" t="s">
        <v>64</v>
      </c>
      <c r="D64" s="32" t="e">
        <f>SUM(D44:D63)</f>
        <v>#VALUE!</v>
      </c>
      <c r="E64" s="37" t="e">
        <f>AVERAGE(E44:E62)</f>
        <v>#DIV/0!</v>
      </c>
      <c r="F64" s="34" t="e">
        <f>AVERAGE(F44:F62)</f>
        <v>#VALUE!</v>
      </c>
      <c r="G64" s="38" t="e">
        <f>AVERAGE(G44:G63)</f>
        <v>#DIV/0!</v>
      </c>
      <c r="H64" s="34"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workbookViewId="0">
      <selection activeCell="H33" sqref="H33"/>
    </sheetView>
  </sheetViews>
  <sheetFormatPr defaultRowHeight="15"/>
  <cols>
    <col min="1" max="1" width="13.85546875" customWidth="1"/>
    <col min="2" max="2" width="26.28515625" customWidth="1"/>
    <col min="3" max="3" width="11.42578125" customWidth="1"/>
    <col min="4" max="4" width="36.85546875" customWidth="1"/>
  </cols>
  <sheetData>
    <row r="1" spans="1:4" s="113" customFormat="1" ht="18">
      <c r="A1" s="66" t="s">
        <v>529</v>
      </c>
      <c r="B1" s="113" t="s">
        <v>368</v>
      </c>
    </row>
    <row r="2" spans="1:4" ht="15.75" thickBot="1">
      <c r="A2" s="80"/>
    </row>
    <row r="3" spans="1:4" s="112" customFormat="1" ht="26.1" customHeight="1" thickBot="1">
      <c r="A3" s="109" t="s">
        <v>530</v>
      </c>
      <c r="B3" s="110" t="s">
        <v>64</v>
      </c>
      <c r="C3" s="111" t="s">
        <v>65</v>
      </c>
      <c r="D3" s="110" t="s">
        <v>64</v>
      </c>
    </row>
    <row r="4" spans="1:4" ht="15.75">
      <c r="A4" s="95"/>
    </row>
    <row r="5" spans="1:4">
      <c r="A5" s="96"/>
    </row>
    <row r="6" spans="1:4" ht="24.75">
      <c r="B6" s="97" t="s">
        <v>369</v>
      </c>
    </row>
    <row r="7" spans="1:4">
      <c r="B7" s="80"/>
    </row>
    <row r="8" spans="1:4">
      <c r="B8" s="74" t="s">
        <v>523</v>
      </c>
    </row>
    <row r="9" spans="1:4">
      <c r="B9" s="96"/>
    </row>
    <row r="10" spans="1:4">
      <c r="B10" s="96" t="s">
        <v>370</v>
      </c>
    </row>
    <row r="11" spans="1:4">
      <c r="B11" s="78" t="s">
        <v>371</v>
      </c>
    </row>
    <row r="12" spans="1:4">
      <c r="B12" s="78" t="s">
        <v>372</v>
      </c>
    </row>
    <row r="13" spans="1:4">
      <c r="B13" s="78" t="s">
        <v>373</v>
      </c>
    </row>
    <row r="14" spans="1:4">
      <c r="B14" s="96"/>
    </row>
    <row r="15" spans="1:4">
      <c r="B15" s="96" t="s">
        <v>374</v>
      </c>
    </row>
    <row r="16" spans="1:4">
      <c r="B16" s="78" t="s">
        <v>375</v>
      </c>
    </row>
    <row r="17" spans="2:2">
      <c r="B17" s="78" t="s">
        <v>376</v>
      </c>
    </row>
    <row r="18" spans="2:2">
      <c r="B18" s="78" t="s">
        <v>377</v>
      </c>
    </row>
    <row r="19" spans="2:2">
      <c r="B19" s="78" t="s">
        <v>378</v>
      </c>
    </row>
    <row r="20" spans="2:2">
      <c r="B20" s="96"/>
    </row>
    <row r="21" spans="2:2">
      <c r="B21" s="96" t="s">
        <v>379</v>
      </c>
    </row>
    <row r="22" spans="2:2">
      <c r="B22" s="78" t="s">
        <v>380</v>
      </c>
    </row>
    <row r="23" spans="2:2">
      <c r="B23" s="78" t="s">
        <v>381</v>
      </c>
    </row>
    <row r="24" spans="2:2">
      <c r="B24" s="98"/>
    </row>
    <row r="25" spans="2:2">
      <c r="B25" s="74" t="s">
        <v>382</v>
      </c>
    </row>
    <row r="26" spans="2:2">
      <c r="B26" s="74"/>
    </row>
    <row r="27" spans="2:2">
      <c r="B27" s="96" t="s">
        <v>383</v>
      </c>
    </row>
    <row r="28" spans="2:2">
      <c r="B28" s="78" t="s">
        <v>384</v>
      </c>
    </row>
    <row r="29" spans="2:2">
      <c r="B29" s="78" t="s">
        <v>385</v>
      </c>
    </row>
    <row r="30" spans="2:2">
      <c r="B30" s="74"/>
    </row>
    <row r="31" spans="2:2">
      <c r="B31" s="74" t="s">
        <v>386</v>
      </c>
    </row>
    <row r="32" spans="2:2">
      <c r="B32" s="74"/>
    </row>
    <row r="33" spans="1:6">
      <c r="B33" s="96" t="s">
        <v>387</v>
      </c>
    </row>
    <row r="34" spans="1:6">
      <c r="B34" s="78" t="s">
        <v>388</v>
      </c>
    </row>
    <row r="35" spans="1:6" ht="15.75">
      <c r="A35" s="95"/>
    </row>
    <row r="36" spans="1:6" ht="15.75">
      <c r="A36" s="95"/>
    </row>
    <row r="37" spans="1:6">
      <c r="A37" s="73" t="s">
        <v>389</v>
      </c>
    </row>
    <row r="38" spans="1:6" ht="15.75">
      <c r="A38" s="95"/>
    </row>
    <row r="39" spans="1:6" ht="18.75" thickBot="1">
      <c r="A39" s="99"/>
      <c r="B39" s="100" t="s">
        <v>106</v>
      </c>
      <c r="C39" s="100" t="s">
        <v>107</v>
      </c>
      <c r="D39" s="101" t="s">
        <v>108</v>
      </c>
      <c r="E39" s="100" t="s">
        <v>119</v>
      </c>
      <c r="F39" s="100" t="s">
        <v>109</v>
      </c>
    </row>
    <row r="40" spans="1:6" ht="15.75" thickBot="1">
      <c r="A40" s="102"/>
      <c r="B40" s="103" t="s">
        <v>113</v>
      </c>
      <c r="C40" s="103" t="s">
        <v>111</v>
      </c>
      <c r="D40" s="104" t="s">
        <v>58</v>
      </c>
      <c r="E40" s="103" t="s">
        <v>117</v>
      </c>
      <c r="F40" s="103" t="s">
        <v>110</v>
      </c>
    </row>
    <row r="41" spans="1:6" ht="15.75" thickBot="1">
      <c r="A41" s="102"/>
      <c r="B41" s="103" t="s">
        <v>114</v>
      </c>
      <c r="C41" s="103" t="s">
        <v>111</v>
      </c>
      <c r="D41" s="104" t="s">
        <v>116</v>
      </c>
      <c r="E41" s="103"/>
      <c r="F41" s="103" t="s">
        <v>120</v>
      </c>
    </row>
    <row r="42" spans="1:6" ht="18.75" thickBot="1">
      <c r="A42" s="102"/>
      <c r="B42" s="103" t="s">
        <v>115</v>
      </c>
      <c r="C42" s="103" t="s">
        <v>112</v>
      </c>
      <c r="D42" s="104" t="s">
        <v>58</v>
      </c>
      <c r="E42" s="103" t="s">
        <v>118</v>
      </c>
      <c r="F42" s="103" t="s">
        <v>121</v>
      </c>
    </row>
    <row r="43" spans="1:6" ht="15.75" thickBot="1">
      <c r="A43" s="105">
        <v>1</v>
      </c>
      <c r="B43" s="106"/>
      <c r="C43" s="106" t="s">
        <v>64</v>
      </c>
      <c r="D43" s="107"/>
      <c r="E43" s="106"/>
      <c r="F43" s="106"/>
    </row>
    <row r="44" spans="1:6" ht="15.75" thickBot="1">
      <c r="A44" s="105">
        <v>2</v>
      </c>
      <c r="B44" s="106" t="s">
        <v>64</v>
      </c>
      <c r="C44" s="106" t="s">
        <v>64</v>
      </c>
      <c r="D44" s="107"/>
      <c r="E44" s="106"/>
      <c r="F44" s="106"/>
    </row>
    <row r="45" spans="1:6" ht="15.75" thickBot="1">
      <c r="A45" s="105">
        <v>3</v>
      </c>
      <c r="B45" s="106" t="s">
        <v>64</v>
      </c>
      <c r="C45" s="106" t="s">
        <v>64</v>
      </c>
      <c r="D45" s="107"/>
      <c r="E45" s="106"/>
      <c r="F45" s="106"/>
    </row>
    <row r="46" spans="1:6" ht="15.75" thickBot="1">
      <c r="A46" s="105">
        <v>4</v>
      </c>
      <c r="B46" s="106" t="s">
        <v>64</v>
      </c>
      <c r="C46" s="106" t="s">
        <v>64</v>
      </c>
      <c r="D46" s="107"/>
      <c r="E46" s="106"/>
      <c r="F46" s="106"/>
    </row>
    <row r="47" spans="1:6" ht="15.75" thickBot="1">
      <c r="A47" s="105">
        <v>5</v>
      </c>
      <c r="B47" s="106" t="s">
        <v>64</v>
      </c>
      <c r="C47" s="106" t="s">
        <v>64</v>
      </c>
      <c r="D47" s="107"/>
      <c r="E47" s="106"/>
      <c r="F47" s="106"/>
    </row>
    <row r="48" spans="1:6" ht="15.75" thickBot="1">
      <c r="A48" s="105">
        <v>6</v>
      </c>
      <c r="B48" s="106" t="s">
        <v>64</v>
      </c>
      <c r="C48" s="106" t="s">
        <v>64</v>
      </c>
      <c r="D48" s="107"/>
      <c r="E48" s="106"/>
      <c r="F48" s="106"/>
    </row>
    <row r="49" spans="1:6" ht="15.75" thickBot="1">
      <c r="A49" s="105">
        <v>7</v>
      </c>
      <c r="B49" s="106" t="s">
        <v>64</v>
      </c>
      <c r="C49" s="106" t="s">
        <v>64</v>
      </c>
      <c r="D49" s="107"/>
      <c r="E49" s="106"/>
      <c r="F49" s="106"/>
    </row>
    <row r="50" spans="1:6" ht="15.75" thickBot="1">
      <c r="A50" s="105">
        <v>8</v>
      </c>
      <c r="B50" s="106" t="s">
        <v>64</v>
      </c>
      <c r="C50" s="106" t="s">
        <v>64</v>
      </c>
      <c r="D50" s="107"/>
      <c r="E50" s="106"/>
      <c r="F50" s="106"/>
    </row>
    <row r="51" spans="1:6" ht="15.75" thickBot="1">
      <c r="A51" s="105">
        <v>9</v>
      </c>
      <c r="B51" s="106" t="s">
        <v>64</v>
      </c>
      <c r="C51" s="106" t="s">
        <v>64</v>
      </c>
      <c r="D51" s="107"/>
      <c r="E51" s="106"/>
      <c r="F51" s="106"/>
    </row>
    <row r="52" spans="1:6" ht="15.75" thickBot="1">
      <c r="A52" s="105">
        <v>10</v>
      </c>
      <c r="B52" s="106" t="s">
        <v>64</v>
      </c>
      <c r="C52" s="106" t="s">
        <v>64</v>
      </c>
      <c r="D52" s="107"/>
      <c r="E52" s="106"/>
      <c r="F52" s="106"/>
    </row>
    <row r="53" spans="1:6" ht="15.75" thickBot="1">
      <c r="A53" s="105">
        <v>11</v>
      </c>
      <c r="B53" s="106" t="s">
        <v>64</v>
      </c>
      <c r="C53" s="106" t="s">
        <v>64</v>
      </c>
      <c r="D53" s="107"/>
      <c r="E53" s="106"/>
      <c r="F53" s="106"/>
    </row>
    <row r="54" spans="1:6" ht="15.75" thickBot="1">
      <c r="A54" s="105">
        <v>12</v>
      </c>
      <c r="B54" s="106" t="s">
        <v>64</v>
      </c>
      <c r="C54" s="106" t="s">
        <v>64</v>
      </c>
      <c r="D54" s="107"/>
      <c r="E54" s="106"/>
      <c r="F54" s="106"/>
    </row>
    <row r="55" spans="1:6" ht="15.75" thickBot="1">
      <c r="A55" s="105">
        <v>13</v>
      </c>
      <c r="B55" s="106" t="s">
        <v>64</v>
      </c>
      <c r="C55" s="106" t="s">
        <v>64</v>
      </c>
      <c r="D55" s="107"/>
      <c r="E55" s="106"/>
      <c r="F55" s="106"/>
    </row>
    <row r="56" spans="1:6" ht="15.75" thickBot="1">
      <c r="A56" s="105">
        <v>14</v>
      </c>
      <c r="B56" s="106" t="s">
        <v>64</v>
      </c>
      <c r="C56" s="106" t="s">
        <v>64</v>
      </c>
      <c r="D56" s="107"/>
      <c r="E56" s="106"/>
      <c r="F56" s="106"/>
    </row>
    <row r="57" spans="1:6" ht="15.75" thickBot="1">
      <c r="A57" s="105">
        <v>15</v>
      </c>
      <c r="B57" s="106" t="s">
        <v>64</v>
      </c>
      <c r="C57" s="106" t="s">
        <v>64</v>
      </c>
      <c r="D57" s="107"/>
      <c r="E57" s="106"/>
      <c r="F57" s="106"/>
    </row>
    <row r="58" spans="1:6" ht="15.75" thickBot="1">
      <c r="A58" s="105">
        <v>16</v>
      </c>
      <c r="B58" s="106" t="s">
        <v>64</v>
      </c>
      <c r="C58" s="106" t="s">
        <v>64</v>
      </c>
      <c r="D58" s="107"/>
      <c r="E58" s="106"/>
      <c r="F58" s="106"/>
    </row>
    <row r="59" spans="1:6" ht="15.75" thickBot="1">
      <c r="A59" s="105">
        <v>17</v>
      </c>
      <c r="B59" s="106" t="s">
        <v>64</v>
      </c>
      <c r="C59" s="106" t="s">
        <v>64</v>
      </c>
      <c r="D59" s="107"/>
      <c r="E59" s="106"/>
      <c r="F59" s="106"/>
    </row>
    <row r="60" spans="1:6" ht="15.75" thickBot="1">
      <c r="A60" s="105">
        <v>18</v>
      </c>
      <c r="B60" s="106" t="s">
        <v>64</v>
      </c>
      <c r="C60" s="106" t="s">
        <v>64</v>
      </c>
      <c r="D60" s="107"/>
      <c r="E60" s="106"/>
      <c r="F60" s="106"/>
    </row>
    <row r="61" spans="1:6" ht="15.75" thickBot="1">
      <c r="A61" s="105">
        <v>19</v>
      </c>
      <c r="B61" s="106" t="s">
        <v>64</v>
      </c>
      <c r="C61" s="106" t="s">
        <v>64</v>
      </c>
      <c r="D61" s="107"/>
      <c r="E61" s="106"/>
      <c r="F61" s="106"/>
    </row>
    <row r="62" spans="1:6" ht="15.75" thickBot="1">
      <c r="A62" s="105">
        <v>20</v>
      </c>
      <c r="B62" s="106" t="s">
        <v>64</v>
      </c>
      <c r="C62" s="106" t="s">
        <v>64</v>
      </c>
      <c r="D62" s="107"/>
      <c r="E62" s="106"/>
      <c r="F62" s="106"/>
    </row>
    <row r="63" spans="1:6" ht="15.75">
      <c r="A63" s="95"/>
    </row>
    <row r="64" spans="1:6">
      <c r="A64" s="43" t="s">
        <v>390</v>
      </c>
    </row>
  </sheetData>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workbookViewId="0">
      <selection activeCell="A4" sqref="A4"/>
    </sheetView>
  </sheetViews>
  <sheetFormatPr defaultRowHeight="15"/>
  <cols>
    <col min="1" max="1" width="20.28515625" customWidth="1"/>
    <col min="2" max="2" width="79.5703125" customWidth="1"/>
  </cols>
  <sheetData>
    <row r="1" spans="1:2" ht="19.5">
      <c r="A1" s="113" t="s">
        <v>462</v>
      </c>
    </row>
    <row r="2" spans="1:2" ht="15.75" thickBot="1"/>
    <row r="3" spans="1:2" ht="15.75" thickBot="1">
      <c r="A3" s="68"/>
      <c r="B3" s="69" t="s">
        <v>0</v>
      </c>
    </row>
    <row r="4" spans="1:2" ht="15.75" thickBot="1">
      <c r="A4" s="70" t="s">
        <v>519</v>
      </c>
      <c r="B4" s="71" t="s">
        <v>293</v>
      </c>
    </row>
    <row r="5" spans="1:2" ht="15.75" thickBot="1">
      <c r="A5" s="70" t="s">
        <v>93</v>
      </c>
      <c r="B5" s="71" t="s">
        <v>293</v>
      </c>
    </row>
    <row r="6" spans="1:2" ht="15.75" thickBot="1">
      <c r="A6" s="70" t="s">
        <v>69</v>
      </c>
      <c r="B6" s="71" t="s">
        <v>293</v>
      </c>
    </row>
    <row r="7" spans="1:2">
      <c r="A7" s="330" t="s">
        <v>294</v>
      </c>
      <c r="B7" s="332" t="s">
        <v>391</v>
      </c>
    </row>
    <row r="8" spans="1:2" ht="33.950000000000003" customHeight="1" thickBot="1">
      <c r="A8" s="331"/>
      <c r="B8" s="333"/>
    </row>
    <row r="9" spans="1:2">
      <c r="A9" s="46"/>
    </row>
    <row r="10" spans="1:2" ht="15.75" thickBot="1">
      <c r="A10" s="81" t="s">
        <v>309</v>
      </c>
    </row>
    <row r="11" spans="1:2" ht="16.5" customHeight="1" thickBot="1">
      <c r="A11" s="82"/>
      <c r="B11" s="83" t="s">
        <v>310</v>
      </c>
    </row>
    <row r="12" spans="1:2" ht="15.75" thickBot="1">
      <c r="A12" s="84" t="s">
        <v>311</v>
      </c>
      <c r="B12" s="85" t="s">
        <v>312</v>
      </c>
    </row>
    <row r="13" spans="1:2" ht="15.75" thickBot="1">
      <c r="A13" s="86" t="s">
        <v>313</v>
      </c>
      <c r="B13" s="87" t="s">
        <v>64</v>
      </c>
    </row>
    <row r="14" spans="1:2" ht="15.75" thickBot="1">
      <c r="A14" s="86" t="s">
        <v>314</v>
      </c>
      <c r="B14" s="87" t="s">
        <v>64</v>
      </c>
    </row>
    <row r="15" spans="1:2" ht="15.75" thickBot="1">
      <c r="A15" s="86" t="s">
        <v>315</v>
      </c>
      <c r="B15" s="87" t="s">
        <v>64</v>
      </c>
    </row>
    <row r="16" spans="1:2" ht="15.75" thickBot="1">
      <c r="A16" s="86" t="s">
        <v>316</v>
      </c>
      <c r="B16" s="87" t="s">
        <v>64</v>
      </c>
    </row>
    <row r="17" spans="1:2" ht="15.75" thickBot="1">
      <c r="A17" s="86" t="s">
        <v>317</v>
      </c>
      <c r="B17" s="87" t="s">
        <v>64</v>
      </c>
    </row>
    <row r="18" spans="1:2" ht="15.75" thickBot="1">
      <c r="A18" s="86" t="s">
        <v>318</v>
      </c>
      <c r="B18" s="87" t="s">
        <v>64</v>
      </c>
    </row>
    <row r="19" spans="1:2" ht="15.75" thickBot="1">
      <c r="A19" s="86" t="s">
        <v>319</v>
      </c>
      <c r="B19" s="87" t="s">
        <v>64</v>
      </c>
    </row>
    <row r="20" spans="1:2" ht="29.1" customHeight="1" thickBot="1">
      <c r="A20" s="88" t="s">
        <v>320</v>
      </c>
      <c r="B20" s="89" t="s">
        <v>64</v>
      </c>
    </row>
    <row r="21" spans="1:2" ht="21.95" customHeight="1" thickBot="1">
      <c r="A21" s="88" t="s">
        <v>321</v>
      </c>
      <c r="B21" s="89" t="s">
        <v>64</v>
      </c>
    </row>
    <row r="22" spans="1:2" ht="26.1" customHeight="1" thickBot="1">
      <c r="A22" s="88" t="s">
        <v>322</v>
      </c>
      <c r="B22" s="89" t="s">
        <v>64</v>
      </c>
    </row>
    <row r="23" spans="1:2" ht="22.5" customHeight="1" thickBot="1">
      <c r="A23" s="88" t="s">
        <v>323</v>
      </c>
      <c r="B23" s="89" t="s">
        <v>64</v>
      </c>
    </row>
    <row r="24" spans="1:2" ht="18.95" customHeight="1" thickBot="1">
      <c r="A24" s="88" t="s">
        <v>324</v>
      </c>
      <c r="B24" s="89" t="s">
        <v>64</v>
      </c>
    </row>
    <row r="25" spans="1:2">
      <c r="A25" s="81"/>
    </row>
    <row r="26" spans="1:2" ht="15.75" thickBot="1">
      <c r="A26" s="81" t="s">
        <v>325</v>
      </c>
    </row>
    <row r="27" spans="1:2" ht="15.75" thickBot="1">
      <c r="A27" s="82"/>
      <c r="B27" s="83"/>
    </row>
    <row r="28" spans="1:2">
      <c r="A28" s="324"/>
      <c r="B28" s="326" t="s">
        <v>64</v>
      </c>
    </row>
    <row r="29" spans="1:2" ht="15.75" thickBot="1">
      <c r="A29" s="325"/>
      <c r="B29" s="327"/>
    </row>
    <row r="30" spans="1:2">
      <c r="A30" s="324"/>
      <c r="B30" s="326" t="s">
        <v>64</v>
      </c>
    </row>
    <row r="31" spans="1:2" ht="15.75" thickBot="1">
      <c r="A31" s="325"/>
      <c r="B31" s="327"/>
    </row>
    <row r="32" spans="1:2">
      <c r="A32" s="324"/>
      <c r="B32" s="326" t="s">
        <v>64</v>
      </c>
    </row>
    <row r="33" spans="1:2" ht="15.75" thickBot="1">
      <c r="A33" s="325"/>
      <c r="B33" s="327"/>
    </row>
    <row r="34" spans="1:2">
      <c r="A34" s="324"/>
      <c r="B34" s="326" t="s">
        <v>64</v>
      </c>
    </row>
    <row r="35" spans="1:2" ht="15.75" thickBot="1">
      <c r="A35" s="325"/>
      <c r="B35" s="327"/>
    </row>
    <row r="36" spans="1:2">
      <c r="A36" s="324"/>
      <c r="B36" s="326" t="s">
        <v>64</v>
      </c>
    </row>
    <row r="37" spans="1:2" ht="15.75" thickBot="1">
      <c r="A37" s="328"/>
      <c r="B37" s="329"/>
    </row>
    <row r="38" spans="1:2">
      <c r="A38" s="81"/>
    </row>
    <row r="39" spans="1:2">
      <c r="B39" s="93" t="s">
        <v>367</v>
      </c>
    </row>
    <row r="41" spans="1:2">
      <c r="B41" s="90" t="s">
        <v>326</v>
      </c>
    </row>
    <row r="42" spans="1:2">
      <c r="B42" s="94" t="s">
        <v>327</v>
      </c>
    </row>
    <row r="43" spans="1:2">
      <c r="B43" s="94" t="s">
        <v>328</v>
      </c>
    </row>
    <row r="44" spans="1:2" ht="24">
      <c r="B44" s="94" t="s">
        <v>366</v>
      </c>
    </row>
    <row r="45" spans="1:2">
      <c r="B45" s="94" t="s">
        <v>329</v>
      </c>
    </row>
    <row r="46" spans="1:2">
      <c r="B46" s="94" t="s">
        <v>330</v>
      </c>
    </row>
    <row r="47" spans="1:2">
      <c r="B47" s="90"/>
    </row>
    <row r="48" spans="1:2">
      <c r="B48" s="90" t="s">
        <v>331</v>
      </c>
    </row>
    <row r="49" spans="2:2" ht="23.25">
      <c r="B49" s="94" t="s">
        <v>332</v>
      </c>
    </row>
    <row r="50" spans="2:2" ht="34.5">
      <c r="B50" s="94" t="s">
        <v>359</v>
      </c>
    </row>
    <row r="51" spans="2:2" ht="23.25">
      <c r="B51" s="94" t="s">
        <v>333</v>
      </c>
    </row>
    <row r="52" spans="2:2">
      <c r="B52" s="94" t="s">
        <v>334</v>
      </c>
    </row>
    <row r="53" spans="2:2">
      <c r="B53" s="90"/>
    </row>
    <row r="54" spans="2:2">
      <c r="B54" s="90" t="s">
        <v>335</v>
      </c>
    </row>
    <row r="55" spans="2:2" ht="24">
      <c r="B55" s="94" t="s">
        <v>361</v>
      </c>
    </row>
    <row r="56" spans="2:2" ht="24">
      <c r="B56" s="94" t="s">
        <v>362</v>
      </c>
    </row>
    <row r="57" spans="2:2" ht="24">
      <c r="B57" s="94" t="s">
        <v>363</v>
      </c>
    </row>
    <row r="58" spans="2:2" ht="34.5">
      <c r="B58" s="94" t="s">
        <v>364</v>
      </c>
    </row>
    <row r="59" spans="2:2" ht="24">
      <c r="B59" s="94" t="s">
        <v>365</v>
      </c>
    </row>
    <row r="60" spans="2:2" ht="23.25">
      <c r="B60" s="94" t="s">
        <v>360</v>
      </c>
    </row>
    <row r="61" spans="2:2">
      <c r="B61" s="90"/>
    </row>
    <row r="62" spans="2:2">
      <c r="B62" s="90" t="s">
        <v>336</v>
      </c>
    </row>
    <row r="63" spans="2:2">
      <c r="B63" s="91" t="s">
        <v>337</v>
      </c>
    </row>
    <row r="64" spans="2:2">
      <c r="B64" s="91" t="s">
        <v>338</v>
      </c>
    </row>
    <row r="65" spans="2:2">
      <c r="B65" s="91" t="s">
        <v>339</v>
      </c>
    </row>
    <row r="66" spans="2:2">
      <c r="B66" s="91" t="s">
        <v>340</v>
      </c>
    </row>
    <row r="67" spans="2:2">
      <c r="B67" s="91" t="s">
        <v>341</v>
      </c>
    </row>
    <row r="68" spans="2:2">
      <c r="B68" s="91" t="s">
        <v>342</v>
      </c>
    </row>
    <row r="69" spans="2:2">
      <c r="B69" s="92"/>
    </row>
    <row r="70" spans="2:2">
      <c r="B70" s="90" t="s">
        <v>343</v>
      </c>
    </row>
    <row r="71" spans="2:2">
      <c r="B71" s="91" t="s">
        <v>344</v>
      </c>
    </row>
    <row r="72" spans="2:2">
      <c r="B72" s="91" t="s">
        <v>345</v>
      </c>
    </row>
    <row r="73" spans="2:2">
      <c r="B73" s="90"/>
    </row>
    <row r="74" spans="2:2">
      <c r="B74" s="90" t="s">
        <v>346</v>
      </c>
    </row>
    <row r="75" spans="2:2">
      <c r="B75" s="91" t="s">
        <v>345</v>
      </c>
    </row>
    <row r="76" spans="2:2">
      <c r="B76" s="91" t="s">
        <v>347</v>
      </c>
    </row>
    <row r="77" spans="2:2">
      <c r="B77" s="90"/>
    </row>
    <row r="78" spans="2:2">
      <c r="B78" s="90" t="s">
        <v>348</v>
      </c>
    </row>
    <row r="79" spans="2:2">
      <c r="B79" s="91" t="s">
        <v>345</v>
      </c>
    </row>
    <row r="80" spans="2:2">
      <c r="B80" s="91" t="s">
        <v>349</v>
      </c>
    </row>
    <row r="81" spans="1:2">
      <c r="B81" s="90"/>
    </row>
    <row r="82" spans="1:2">
      <c r="B82" s="90" t="s">
        <v>350</v>
      </c>
    </row>
    <row r="83" spans="1:2">
      <c r="B83" s="91" t="s">
        <v>351</v>
      </c>
    </row>
    <row r="84" spans="1:2">
      <c r="B84" s="91" t="s">
        <v>352</v>
      </c>
    </row>
    <row r="85" spans="1:2">
      <c r="B85" s="90"/>
    </row>
    <row r="86" spans="1:2">
      <c r="B86" s="90" t="s">
        <v>353</v>
      </c>
    </row>
    <row r="87" spans="1:2">
      <c r="B87" s="91" t="s">
        <v>354</v>
      </c>
    </row>
    <row r="88" spans="1:2">
      <c r="B88" s="91" t="s">
        <v>355</v>
      </c>
    </row>
    <row r="89" spans="1:2">
      <c r="B89" s="91" t="s">
        <v>356</v>
      </c>
    </row>
    <row r="90" spans="1:2">
      <c r="B90" s="91" t="s">
        <v>357</v>
      </c>
    </row>
    <row r="91" spans="1:2">
      <c r="B91" s="91" t="s">
        <v>358</v>
      </c>
    </row>
    <row r="92" spans="1:2">
      <c r="A92" s="73"/>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1D27-192E-492B-8E84-2AC33AF029EB}">
  <sheetPr>
    <tabColor rgb="FF0070C0"/>
  </sheetPr>
  <dimension ref="A1:N52"/>
  <sheetViews>
    <sheetView zoomScaleNormal="100" workbookViewId="0">
      <selection activeCell="R29" sqref="R29"/>
    </sheetView>
  </sheetViews>
  <sheetFormatPr defaultRowHeight="15"/>
  <cols>
    <col min="1" max="1" width="5" customWidth="1"/>
    <col min="2" max="2" width="9.42578125" bestFit="1" customWidth="1"/>
    <col min="3" max="3" width="10.5703125" bestFit="1" customWidth="1"/>
    <col min="4" max="4" width="9.42578125" bestFit="1" customWidth="1"/>
    <col min="5" max="5" width="10.7109375" customWidth="1"/>
    <col min="6" max="7" width="9.7109375" bestFit="1" customWidth="1"/>
    <col min="8" max="8" width="12.28515625" customWidth="1"/>
    <col min="9" max="9" width="9.7109375" customWidth="1"/>
    <col min="11" max="11" width="27.42578125" customWidth="1"/>
    <col min="12" max="13" width="9.28515625" bestFit="1" customWidth="1"/>
    <col min="14" max="14" width="9.42578125" bestFit="1" customWidth="1"/>
  </cols>
  <sheetData>
    <row r="1" spans="1:14">
      <c r="A1" s="12" t="s">
        <v>87</v>
      </c>
      <c r="B1" s="7"/>
      <c r="C1" s="8"/>
      <c r="D1" s="6"/>
      <c r="E1" s="218"/>
      <c r="F1" s="6"/>
      <c r="G1" s="6"/>
      <c r="K1" s="12" t="s">
        <v>551</v>
      </c>
    </row>
    <row r="2" spans="1:14" ht="18">
      <c r="A2" s="118"/>
      <c r="B2" s="118" t="s">
        <v>69</v>
      </c>
      <c r="C2" s="118" t="s">
        <v>552</v>
      </c>
      <c r="D2" s="118" t="s">
        <v>553</v>
      </c>
      <c r="E2" s="118" t="s">
        <v>72</v>
      </c>
      <c r="F2" s="118" t="s">
        <v>554</v>
      </c>
      <c r="G2" s="118" t="s">
        <v>73</v>
      </c>
      <c r="H2" s="118" t="s">
        <v>555</v>
      </c>
      <c r="I2" s="118" t="s">
        <v>75</v>
      </c>
      <c r="K2" s="219" t="s">
        <v>556</v>
      </c>
      <c r="L2" s="219" t="s">
        <v>557</v>
      </c>
      <c r="M2" s="219" t="s">
        <v>558</v>
      </c>
      <c r="N2" s="219" t="s">
        <v>559</v>
      </c>
    </row>
    <row r="3" spans="1:14">
      <c r="A3" s="13">
        <v>0</v>
      </c>
      <c r="B3" s="14">
        <v>40554</v>
      </c>
      <c r="C3" s="15">
        <v>35000</v>
      </c>
      <c r="D3" s="15">
        <v>10000</v>
      </c>
      <c r="E3" s="15">
        <v>30</v>
      </c>
      <c r="F3" s="15">
        <v>2</v>
      </c>
      <c r="G3" s="15">
        <f>D3*F3/E3</f>
        <v>666.66666666666663</v>
      </c>
      <c r="H3" s="15">
        <f>D3/E3*30</f>
        <v>10000</v>
      </c>
      <c r="I3" s="16">
        <f>F3*H3</f>
        <v>20000</v>
      </c>
      <c r="K3" s="220" t="s">
        <v>560</v>
      </c>
      <c r="L3" s="221">
        <v>355</v>
      </c>
      <c r="M3" s="222"/>
      <c r="N3" s="222"/>
    </row>
    <row r="4" spans="1:14">
      <c r="A4" s="13">
        <v>0</v>
      </c>
      <c r="B4" s="14">
        <v>40586</v>
      </c>
      <c r="C4" s="15">
        <v>75000</v>
      </c>
      <c r="D4" s="15">
        <f>C4-C3</f>
        <v>40000</v>
      </c>
      <c r="E4" s="15">
        <f>B4-B3</f>
        <v>32</v>
      </c>
      <c r="F4" s="15">
        <v>2</v>
      </c>
      <c r="G4" s="15">
        <f>D4*F4/E4</f>
        <v>2500</v>
      </c>
      <c r="H4" s="15">
        <f>D4/E4*30</f>
        <v>37500</v>
      </c>
      <c r="I4" s="16">
        <f>F4*H4</f>
        <v>75000</v>
      </c>
      <c r="K4" s="220" t="s">
        <v>561</v>
      </c>
      <c r="L4" s="221">
        <v>12</v>
      </c>
      <c r="M4" s="222"/>
      <c r="N4" s="222"/>
    </row>
    <row r="5" spans="1:14" ht="18">
      <c r="A5" s="17" t="s">
        <v>76</v>
      </c>
      <c r="B5" s="223"/>
      <c r="C5" s="224"/>
      <c r="D5" s="116"/>
      <c r="E5" s="44" t="s">
        <v>64</v>
      </c>
      <c r="F5" s="116"/>
      <c r="G5" s="116"/>
      <c r="H5" s="44"/>
      <c r="I5" s="225" t="s">
        <v>64</v>
      </c>
      <c r="K5" s="220" t="s">
        <v>562</v>
      </c>
      <c r="L5" s="221">
        <v>50</v>
      </c>
      <c r="M5" s="222"/>
      <c r="N5" s="222"/>
    </row>
    <row r="6" spans="1:14">
      <c r="A6" s="17">
        <v>1</v>
      </c>
      <c r="B6" s="226"/>
      <c r="C6" s="224"/>
      <c r="D6" s="116">
        <f>C6-C5</f>
        <v>0</v>
      </c>
      <c r="E6" s="44">
        <f>B6-B5</f>
        <v>0</v>
      </c>
      <c r="F6" s="227">
        <v>2</v>
      </c>
      <c r="G6" s="116" t="e">
        <f>D6*F6/E6</f>
        <v>#DIV/0!</v>
      </c>
      <c r="H6" s="116" t="e">
        <f>D6/E6*30</f>
        <v>#DIV/0!</v>
      </c>
      <c r="I6" s="225" t="e">
        <f>H6*F6</f>
        <v>#DIV/0!</v>
      </c>
      <c r="K6" s="220" t="s">
        <v>563</v>
      </c>
      <c r="L6" s="221">
        <v>2</v>
      </c>
      <c r="M6" s="222"/>
      <c r="N6" s="222"/>
    </row>
    <row r="7" spans="1:14">
      <c r="A7" s="17">
        <v>2</v>
      </c>
      <c r="B7" s="223"/>
      <c r="C7" s="224"/>
      <c r="D7" s="116">
        <f t="shared" ref="D7:D24" si="0">C7-C6</f>
        <v>0</v>
      </c>
      <c r="E7" s="44">
        <f t="shared" ref="E7:E24" si="1">B7-B6</f>
        <v>0</v>
      </c>
      <c r="F7" s="227">
        <v>2</v>
      </c>
      <c r="G7" s="116" t="e">
        <f t="shared" ref="G7:G24" si="2">D7*F7/E7</f>
        <v>#DIV/0!</v>
      </c>
      <c r="H7" s="116" t="e">
        <f t="shared" ref="H7:H24" si="3">D7/E7*30</f>
        <v>#DIV/0!</v>
      </c>
      <c r="I7" s="225" t="e">
        <f t="shared" ref="I7:I24" si="4">H7*F7</f>
        <v>#DIV/0!</v>
      </c>
      <c r="K7" s="220" t="s">
        <v>564</v>
      </c>
      <c r="L7" s="221">
        <v>40</v>
      </c>
      <c r="M7" s="222"/>
      <c r="N7" s="222"/>
    </row>
    <row r="8" spans="1:14">
      <c r="A8" s="17">
        <v>3</v>
      </c>
      <c r="B8" s="223" t="s">
        <v>64</v>
      </c>
      <c r="C8" s="224" t="s">
        <v>64</v>
      </c>
      <c r="D8" s="116" t="e">
        <f t="shared" si="0"/>
        <v>#VALUE!</v>
      </c>
      <c r="E8" s="44" t="e">
        <f t="shared" si="1"/>
        <v>#VALUE!</v>
      </c>
      <c r="F8" s="227">
        <v>2</v>
      </c>
      <c r="G8" s="116" t="e">
        <f t="shared" si="2"/>
        <v>#VALUE!</v>
      </c>
      <c r="H8" s="116" t="e">
        <f t="shared" si="3"/>
        <v>#VALUE!</v>
      </c>
      <c r="I8" s="225" t="e">
        <f t="shared" si="4"/>
        <v>#VALUE!</v>
      </c>
      <c r="K8" s="220" t="s">
        <v>565</v>
      </c>
      <c r="L8" s="221">
        <v>20</v>
      </c>
      <c r="M8" s="222"/>
      <c r="N8" s="222"/>
    </row>
    <row r="9" spans="1:14">
      <c r="A9" s="17">
        <v>4</v>
      </c>
      <c r="B9" s="223" t="s">
        <v>64</v>
      </c>
      <c r="C9" s="224" t="s">
        <v>64</v>
      </c>
      <c r="D9" s="116" t="e">
        <f t="shared" si="0"/>
        <v>#VALUE!</v>
      </c>
      <c r="E9" s="44" t="e">
        <f t="shared" si="1"/>
        <v>#VALUE!</v>
      </c>
      <c r="F9" s="227">
        <v>2</v>
      </c>
      <c r="G9" s="116" t="e">
        <f t="shared" si="2"/>
        <v>#VALUE!</v>
      </c>
      <c r="H9" s="116" t="e">
        <f t="shared" si="3"/>
        <v>#VALUE!</v>
      </c>
      <c r="I9" s="225" t="e">
        <f t="shared" si="4"/>
        <v>#VALUE!</v>
      </c>
      <c r="K9" s="220" t="s">
        <v>566</v>
      </c>
      <c r="L9" s="221">
        <v>1000</v>
      </c>
      <c r="M9" s="222"/>
      <c r="N9" s="222"/>
    </row>
    <row r="10" spans="1:14">
      <c r="A10" s="17">
        <v>5</v>
      </c>
      <c r="B10" s="223" t="s">
        <v>64</v>
      </c>
      <c r="C10" s="224" t="s">
        <v>64</v>
      </c>
      <c r="D10" s="116" t="e">
        <f t="shared" si="0"/>
        <v>#VALUE!</v>
      </c>
      <c r="E10" s="44" t="e">
        <f t="shared" si="1"/>
        <v>#VALUE!</v>
      </c>
      <c r="F10" s="227">
        <v>2</v>
      </c>
      <c r="G10" s="116" t="e">
        <f t="shared" si="2"/>
        <v>#VALUE!</v>
      </c>
      <c r="H10" s="116" t="e">
        <f t="shared" si="3"/>
        <v>#VALUE!</v>
      </c>
      <c r="I10" s="225" t="e">
        <f t="shared" si="4"/>
        <v>#VALUE!</v>
      </c>
      <c r="K10" s="220" t="s">
        <v>567</v>
      </c>
      <c r="L10" s="221">
        <v>5</v>
      </c>
      <c r="M10" s="222"/>
      <c r="N10" s="222"/>
    </row>
    <row r="11" spans="1:14">
      <c r="A11" s="17">
        <v>6</v>
      </c>
      <c r="B11" s="223" t="s">
        <v>64</v>
      </c>
      <c r="C11" s="224" t="s">
        <v>64</v>
      </c>
      <c r="D11" s="116" t="e">
        <f t="shared" si="0"/>
        <v>#VALUE!</v>
      </c>
      <c r="E11" s="44" t="e">
        <f t="shared" si="1"/>
        <v>#VALUE!</v>
      </c>
      <c r="F11" s="227">
        <v>2</v>
      </c>
      <c r="G11" s="116" t="e">
        <f t="shared" si="2"/>
        <v>#VALUE!</v>
      </c>
      <c r="H11" s="116" t="e">
        <f t="shared" si="3"/>
        <v>#VALUE!</v>
      </c>
      <c r="I11" s="225" t="e">
        <f t="shared" si="4"/>
        <v>#VALUE!</v>
      </c>
      <c r="K11" s="220" t="s">
        <v>568</v>
      </c>
      <c r="L11" s="221">
        <v>75</v>
      </c>
      <c r="M11" s="222"/>
      <c r="N11" s="222"/>
    </row>
    <row r="12" spans="1:14">
      <c r="A12" s="17">
        <v>7</v>
      </c>
      <c r="B12" s="223" t="s">
        <v>64</v>
      </c>
      <c r="C12" s="224" t="s">
        <v>64</v>
      </c>
      <c r="D12" s="116" t="e">
        <f t="shared" si="0"/>
        <v>#VALUE!</v>
      </c>
      <c r="E12" s="44" t="e">
        <f t="shared" si="1"/>
        <v>#VALUE!</v>
      </c>
      <c r="F12" s="227">
        <v>2</v>
      </c>
      <c r="G12" s="116" t="e">
        <f t="shared" si="2"/>
        <v>#VALUE!</v>
      </c>
      <c r="H12" s="116" t="e">
        <f t="shared" si="3"/>
        <v>#VALUE!</v>
      </c>
      <c r="I12" s="225" t="e">
        <f t="shared" si="4"/>
        <v>#VALUE!</v>
      </c>
      <c r="K12" s="220" t="s">
        <v>569</v>
      </c>
      <c r="L12" s="221">
        <v>6000</v>
      </c>
      <c r="M12" s="228"/>
      <c r="N12" s="229"/>
    </row>
    <row r="13" spans="1:14">
      <c r="A13" s="17">
        <v>8</v>
      </c>
      <c r="B13" s="223" t="s">
        <v>64</v>
      </c>
      <c r="C13" s="224" t="s">
        <v>64</v>
      </c>
      <c r="D13" s="116" t="e">
        <f t="shared" si="0"/>
        <v>#VALUE!</v>
      </c>
      <c r="E13" s="44" t="e">
        <f t="shared" si="1"/>
        <v>#VALUE!</v>
      </c>
      <c r="F13" s="227">
        <v>2</v>
      </c>
      <c r="G13" s="116" t="e">
        <f t="shared" si="2"/>
        <v>#VALUE!</v>
      </c>
      <c r="H13" s="116" t="e">
        <f t="shared" si="3"/>
        <v>#VALUE!</v>
      </c>
      <c r="I13" s="225" t="e">
        <f t="shared" si="4"/>
        <v>#VALUE!</v>
      </c>
      <c r="K13" s="220" t="s">
        <v>570</v>
      </c>
      <c r="L13" s="230">
        <v>500</v>
      </c>
      <c r="M13" s="228"/>
      <c r="N13" s="229"/>
    </row>
    <row r="14" spans="1:14">
      <c r="A14" s="17">
        <v>9</v>
      </c>
      <c r="B14" s="223" t="s">
        <v>64</v>
      </c>
      <c r="C14" s="224" t="s">
        <v>64</v>
      </c>
      <c r="D14" s="116" t="e">
        <f t="shared" si="0"/>
        <v>#VALUE!</v>
      </c>
      <c r="E14" s="44" t="e">
        <f t="shared" si="1"/>
        <v>#VALUE!</v>
      </c>
      <c r="F14" s="227">
        <v>2</v>
      </c>
      <c r="G14" s="116" t="e">
        <f t="shared" si="2"/>
        <v>#VALUE!</v>
      </c>
      <c r="H14" s="116" t="e">
        <f t="shared" si="3"/>
        <v>#VALUE!</v>
      </c>
      <c r="I14" s="225" t="e">
        <f t="shared" si="4"/>
        <v>#VALUE!</v>
      </c>
      <c r="K14" s="220" t="s">
        <v>571</v>
      </c>
      <c r="L14" s="222"/>
      <c r="M14" s="231">
        <f>(L7-L10)*L5*L4*L3/1000</f>
        <v>7455</v>
      </c>
      <c r="N14" s="232">
        <f>M14*L6</f>
        <v>14910</v>
      </c>
    </row>
    <row r="15" spans="1:14">
      <c r="A15" s="17">
        <v>10</v>
      </c>
      <c r="B15" s="223" t="s">
        <v>64</v>
      </c>
      <c r="C15" s="224" t="s">
        <v>64</v>
      </c>
      <c r="D15" s="116" t="e">
        <f t="shared" si="0"/>
        <v>#VALUE!</v>
      </c>
      <c r="E15" s="44" t="e">
        <f t="shared" si="1"/>
        <v>#VALUE!</v>
      </c>
      <c r="F15" s="227">
        <v>2</v>
      </c>
      <c r="G15" s="116" t="e">
        <f t="shared" si="2"/>
        <v>#VALUE!</v>
      </c>
      <c r="H15" s="116" t="e">
        <f t="shared" si="3"/>
        <v>#VALUE!</v>
      </c>
      <c r="I15" s="225" t="e">
        <f t="shared" si="4"/>
        <v>#VALUE!</v>
      </c>
      <c r="K15" s="233" t="s">
        <v>572</v>
      </c>
      <c r="L15" s="222"/>
      <c r="M15" s="228"/>
      <c r="N15" s="229">
        <f>(L8/L9-(L11/L12))*L3*L4*L5</f>
        <v>1597.5000000000002</v>
      </c>
    </row>
    <row r="16" spans="1:14">
      <c r="A16" s="17">
        <v>11</v>
      </c>
      <c r="B16" s="223" t="s">
        <v>64</v>
      </c>
      <c r="C16" s="224" t="s">
        <v>64</v>
      </c>
      <c r="D16" s="116" t="e">
        <f t="shared" si="0"/>
        <v>#VALUE!</v>
      </c>
      <c r="E16" s="44" t="e">
        <f t="shared" si="1"/>
        <v>#VALUE!</v>
      </c>
      <c r="F16" s="227">
        <v>2</v>
      </c>
      <c r="G16" s="116" t="e">
        <f t="shared" si="2"/>
        <v>#VALUE!</v>
      </c>
      <c r="H16" s="116" t="e">
        <f t="shared" si="3"/>
        <v>#VALUE!</v>
      </c>
      <c r="I16" s="225" t="e">
        <f t="shared" si="4"/>
        <v>#VALUE!</v>
      </c>
      <c r="K16" s="233" t="s">
        <v>573</v>
      </c>
      <c r="L16" s="222"/>
      <c r="M16" s="228">
        <f>SUM(M14:M15)</f>
        <v>7455</v>
      </c>
      <c r="N16" s="229">
        <f>SUM(N14:N15)</f>
        <v>16507.5</v>
      </c>
    </row>
    <row r="17" spans="1:14">
      <c r="A17" s="17">
        <v>13</v>
      </c>
      <c r="B17" s="223" t="s">
        <v>64</v>
      </c>
      <c r="C17" s="224" t="s">
        <v>64</v>
      </c>
      <c r="D17" s="116" t="e">
        <f t="shared" si="0"/>
        <v>#VALUE!</v>
      </c>
      <c r="E17" s="44" t="e">
        <f t="shared" si="1"/>
        <v>#VALUE!</v>
      </c>
      <c r="F17" s="227">
        <v>2</v>
      </c>
      <c r="G17" s="116" t="e">
        <f t="shared" si="2"/>
        <v>#VALUE!</v>
      </c>
      <c r="H17" s="116" t="e">
        <f t="shared" si="3"/>
        <v>#VALUE!</v>
      </c>
      <c r="I17" s="225" t="e">
        <f t="shared" si="4"/>
        <v>#VALUE!</v>
      </c>
      <c r="K17" s="233" t="s">
        <v>574</v>
      </c>
      <c r="L17" s="222"/>
      <c r="M17" s="228"/>
      <c r="N17" s="234">
        <f>L13/N16</f>
        <v>3.0289262456459184E-2</v>
      </c>
    </row>
    <row r="18" spans="1:14">
      <c r="A18" s="17">
        <v>14</v>
      </c>
      <c r="B18" s="223" t="s">
        <v>64</v>
      </c>
      <c r="C18" s="224" t="s">
        <v>64</v>
      </c>
      <c r="D18" s="116" t="e">
        <f t="shared" si="0"/>
        <v>#VALUE!</v>
      </c>
      <c r="E18" s="44" t="e">
        <f t="shared" si="1"/>
        <v>#VALUE!</v>
      </c>
      <c r="F18" s="227">
        <v>2</v>
      </c>
      <c r="G18" s="116" t="e">
        <f t="shared" si="2"/>
        <v>#VALUE!</v>
      </c>
      <c r="H18" s="116" t="e">
        <f t="shared" si="3"/>
        <v>#VALUE!</v>
      </c>
      <c r="I18" s="225" t="e">
        <f t="shared" si="4"/>
        <v>#VALUE!</v>
      </c>
    </row>
    <row r="19" spans="1:14">
      <c r="A19" s="17">
        <v>15</v>
      </c>
      <c r="B19" s="223" t="s">
        <v>64</v>
      </c>
      <c r="C19" s="224" t="s">
        <v>64</v>
      </c>
      <c r="D19" s="116" t="e">
        <f t="shared" si="0"/>
        <v>#VALUE!</v>
      </c>
      <c r="E19" s="44" t="e">
        <f t="shared" si="1"/>
        <v>#VALUE!</v>
      </c>
      <c r="F19" s="227">
        <v>2</v>
      </c>
      <c r="G19" s="116" t="e">
        <f t="shared" si="2"/>
        <v>#VALUE!</v>
      </c>
      <c r="H19" s="116" t="e">
        <f t="shared" si="3"/>
        <v>#VALUE!</v>
      </c>
      <c r="I19" s="225" t="e">
        <f t="shared" si="4"/>
        <v>#VALUE!</v>
      </c>
      <c r="K19" s="43" t="s">
        <v>575</v>
      </c>
    </row>
    <row r="20" spans="1:14">
      <c r="A20" s="17">
        <v>16</v>
      </c>
      <c r="B20" s="223" t="s">
        <v>64</v>
      </c>
      <c r="C20" s="224" t="s">
        <v>64</v>
      </c>
      <c r="D20" s="116" t="e">
        <f t="shared" si="0"/>
        <v>#VALUE!</v>
      </c>
      <c r="E20" s="44" t="e">
        <f t="shared" si="1"/>
        <v>#VALUE!</v>
      </c>
      <c r="F20" s="227">
        <v>2</v>
      </c>
      <c r="G20" s="116" t="e">
        <f t="shared" si="2"/>
        <v>#VALUE!</v>
      </c>
      <c r="H20" s="116" t="e">
        <f t="shared" si="3"/>
        <v>#VALUE!</v>
      </c>
      <c r="I20" s="225" t="e">
        <f t="shared" si="4"/>
        <v>#VALUE!</v>
      </c>
      <c r="K20" s="219" t="s">
        <v>556</v>
      </c>
      <c r="L20" s="219" t="s">
        <v>557</v>
      </c>
      <c r="M20" s="219" t="s">
        <v>558</v>
      </c>
      <c r="N20" s="219" t="s">
        <v>559</v>
      </c>
    </row>
    <row r="21" spans="1:14">
      <c r="A21" s="17">
        <v>17</v>
      </c>
      <c r="B21" s="223" t="s">
        <v>64</v>
      </c>
      <c r="C21" s="224" t="s">
        <v>64</v>
      </c>
      <c r="D21" s="116" t="e">
        <f t="shared" si="0"/>
        <v>#VALUE!</v>
      </c>
      <c r="E21" s="44" t="e">
        <f t="shared" si="1"/>
        <v>#VALUE!</v>
      </c>
      <c r="F21" s="227">
        <v>2</v>
      </c>
      <c r="G21" s="116" t="e">
        <f t="shared" si="2"/>
        <v>#VALUE!</v>
      </c>
      <c r="H21" s="116" t="e">
        <f t="shared" si="3"/>
        <v>#VALUE!</v>
      </c>
      <c r="I21" s="225" t="e">
        <f t="shared" si="4"/>
        <v>#VALUE!</v>
      </c>
      <c r="K21" s="220" t="s">
        <v>576</v>
      </c>
      <c r="L21" s="221">
        <v>219</v>
      </c>
      <c r="M21" s="222"/>
      <c r="N21" s="222"/>
    </row>
    <row r="22" spans="1:14">
      <c r="A22" s="17">
        <v>18</v>
      </c>
      <c r="B22" s="223" t="s">
        <v>64</v>
      </c>
      <c r="C22" s="224" t="s">
        <v>64</v>
      </c>
      <c r="D22" s="116" t="e">
        <f t="shared" si="0"/>
        <v>#VALUE!</v>
      </c>
      <c r="E22" s="44" t="e">
        <f t="shared" si="1"/>
        <v>#VALUE!</v>
      </c>
      <c r="F22" s="227">
        <v>2</v>
      </c>
      <c r="G22" s="116" t="e">
        <f t="shared" si="2"/>
        <v>#VALUE!</v>
      </c>
      <c r="H22" s="116" t="e">
        <f t="shared" si="3"/>
        <v>#VALUE!</v>
      </c>
      <c r="I22" s="225" t="e">
        <f t="shared" si="4"/>
        <v>#VALUE!</v>
      </c>
      <c r="K22" s="220" t="s">
        <v>561</v>
      </c>
      <c r="L22" s="221">
        <v>2</v>
      </c>
      <c r="M22" s="222"/>
      <c r="N22" s="222"/>
    </row>
    <row r="23" spans="1:14">
      <c r="A23" s="17">
        <v>19</v>
      </c>
      <c r="B23" s="223" t="s">
        <v>64</v>
      </c>
      <c r="C23" s="224" t="s">
        <v>64</v>
      </c>
      <c r="D23" s="116" t="e">
        <f t="shared" si="0"/>
        <v>#VALUE!</v>
      </c>
      <c r="E23" s="44" t="e">
        <f t="shared" si="1"/>
        <v>#VALUE!</v>
      </c>
      <c r="F23" s="227">
        <v>2</v>
      </c>
      <c r="G23" s="116" t="e">
        <f t="shared" si="2"/>
        <v>#VALUE!</v>
      </c>
      <c r="H23" s="116" t="e">
        <f t="shared" si="3"/>
        <v>#VALUE!</v>
      </c>
      <c r="I23" s="225" t="e">
        <f t="shared" si="4"/>
        <v>#VALUE!</v>
      </c>
      <c r="K23" s="220" t="s">
        <v>577</v>
      </c>
      <c r="L23" s="221">
        <v>200</v>
      </c>
      <c r="M23" s="222"/>
      <c r="N23" s="222"/>
    </row>
    <row r="24" spans="1:14">
      <c r="A24" s="17">
        <v>20</v>
      </c>
      <c r="B24" s="223" t="s">
        <v>64</v>
      </c>
      <c r="C24" s="224" t="s">
        <v>64</v>
      </c>
      <c r="D24" s="116" t="e">
        <f t="shared" si="0"/>
        <v>#VALUE!</v>
      </c>
      <c r="E24" s="44" t="e">
        <f t="shared" si="1"/>
        <v>#VALUE!</v>
      </c>
      <c r="F24" s="227">
        <v>2</v>
      </c>
      <c r="G24" s="116" t="e">
        <f t="shared" si="2"/>
        <v>#VALUE!</v>
      </c>
      <c r="H24" s="116" t="e">
        <f t="shared" si="3"/>
        <v>#VALUE!</v>
      </c>
      <c r="I24" s="225" t="e">
        <f t="shared" si="4"/>
        <v>#VALUE!</v>
      </c>
      <c r="K24" s="220" t="s">
        <v>563</v>
      </c>
      <c r="L24" s="221">
        <v>2</v>
      </c>
      <c r="M24" s="222"/>
      <c r="N24" s="222"/>
    </row>
    <row r="25" spans="1:14">
      <c r="A25" s="17"/>
      <c r="B25" s="223"/>
      <c r="C25" s="224"/>
      <c r="D25" s="116" t="s">
        <v>77</v>
      </c>
      <c r="E25" s="44" t="s">
        <v>77</v>
      </c>
      <c r="F25" s="224"/>
      <c r="G25" s="44"/>
      <c r="H25" s="116"/>
      <c r="I25" s="225"/>
      <c r="K25" s="220" t="s">
        <v>564</v>
      </c>
      <c r="L25" s="221">
        <v>60</v>
      </c>
      <c r="M25" s="222"/>
      <c r="N25" s="222"/>
    </row>
    <row r="26" spans="1:14">
      <c r="K26" s="220" t="s">
        <v>565</v>
      </c>
      <c r="L26" s="221">
        <v>15</v>
      </c>
      <c r="M26" s="222"/>
      <c r="N26" s="222"/>
    </row>
    <row r="27" spans="1:14">
      <c r="K27" s="220" t="s">
        <v>566</v>
      </c>
      <c r="L27" s="221">
        <v>1000</v>
      </c>
      <c r="M27" s="222"/>
      <c r="N27" s="222"/>
    </row>
    <row r="28" spans="1:14" ht="15.75" thickBot="1">
      <c r="A28" s="12" t="s">
        <v>79</v>
      </c>
      <c r="B28" s="6" t="s">
        <v>78</v>
      </c>
      <c r="C28" s="235"/>
      <c r="D28" s="6"/>
      <c r="E28" s="6"/>
      <c r="F28" s="6"/>
      <c r="G28" s="6"/>
      <c r="K28" s="220" t="s">
        <v>567</v>
      </c>
      <c r="L28" s="221">
        <v>5</v>
      </c>
      <c r="M28" s="222"/>
      <c r="N28" s="222"/>
    </row>
    <row r="29" spans="1:14" ht="18.75" thickBot="1">
      <c r="A29" s="236" t="s">
        <v>578</v>
      </c>
      <c r="B29" s="237" t="s">
        <v>79</v>
      </c>
      <c r="C29" s="237" t="s">
        <v>579</v>
      </c>
      <c r="D29" s="237" t="s">
        <v>553</v>
      </c>
      <c r="E29" s="237" t="s">
        <v>580</v>
      </c>
      <c r="F29" s="237" t="s">
        <v>581</v>
      </c>
      <c r="G29" s="237" t="s">
        <v>82</v>
      </c>
      <c r="H29" s="237" t="s">
        <v>83</v>
      </c>
      <c r="K29" s="220" t="s">
        <v>568</v>
      </c>
      <c r="L29" s="221">
        <v>75</v>
      </c>
      <c r="M29" s="222"/>
      <c r="N29" s="222"/>
    </row>
    <row r="30" spans="1:14" ht="15.75" thickBot="1">
      <c r="A30" s="18">
        <v>0</v>
      </c>
      <c r="B30" s="19" t="s">
        <v>84</v>
      </c>
      <c r="C30" s="20">
        <v>14500</v>
      </c>
      <c r="D30" s="20">
        <v>51000</v>
      </c>
      <c r="E30" s="21">
        <v>2</v>
      </c>
      <c r="F30" s="22">
        <f>D30*E30</f>
        <v>102000</v>
      </c>
      <c r="G30" s="23">
        <v>40000</v>
      </c>
      <c r="H30" s="22">
        <f>F30/G30</f>
        <v>2.5499999999999998</v>
      </c>
      <c r="K30" s="220" t="s">
        <v>569</v>
      </c>
      <c r="L30" s="221">
        <v>6000</v>
      </c>
      <c r="M30" s="228"/>
      <c r="N30" s="229"/>
    </row>
    <row r="31" spans="1:14" ht="15.75" thickBot="1">
      <c r="A31" s="24">
        <v>0</v>
      </c>
      <c r="B31" s="25" t="s">
        <v>85</v>
      </c>
      <c r="C31" s="26">
        <v>34400</v>
      </c>
      <c r="D31" s="26">
        <v>80000</v>
      </c>
      <c r="E31" s="27">
        <v>2</v>
      </c>
      <c r="F31" s="22">
        <f>D31*E31</f>
        <v>160000</v>
      </c>
      <c r="G31" s="28">
        <v>45000</v>
      </c>
      <c r="H31" s="29">
        <f>F31/G31</f>
        <v>3.5555555555555554</v>
      </c>
      <c r="K31" s="220" t="s">
        <v>570</v>
      </c>
      <c r="L31" s="230">
        <v>500</v>
      </c>
      <c r="M31" s="228"/>
      <c r="N31" s="229"/>
    </row>
    <row r="32" spans="1:14" ht="15.75" thickBot="1">
      <c r="A32" s="30">
        <v>1</v>
      </c>
      <c r="B32" s="238"/>
      <c r="C32" s="31"/>
      <c r="D32" s="32">
        <f>C32-C28</f>
        <v>0</v>
      </c>
      <c r="E32" s="33">
        <v>2</v>
      </c>
      <c r="F32" s="239">
        <f>D32*E32</f>
        <v>0</v>
      </c>
      <c r="G32" s="35"/>
      <c r="H32" s="34" t="e">
        <f>F32/G32</f>
        <v>#DIV/0!</v>
      </c>
      <c r="K32" s="220" t="s">
        <v>571</v>
      </c>
      <c r="L32" s="222"/>
      <c r="M32" s="231">
        <f>(L25-L28)*L23*L22*L21/1000</f>
        <v>4818</v>
      </c>
      <c r="N32" s="232">
        <f>M32*L24</f>
        <v>9636</v>
      </c>
    </row>
    <row r="33" spans="1:14" ht="15.75" thickBot="1">
      <c r="A33" s="30">
        <v>2</v>
      </c>
      <c r="B33" s="31"/>
      <c r="C33" s="31"/>
      <c r="D33" s="32">
        <f>C33-C32</f>
        <v>0</v>
      </c>
      <c r="E33" s="33">
        <v>2</v>
      </c>
      <c r="F33" s="239">
        <f t="shared" ref="F33:F51" si="5">D33*E33</f>
        <v>0</v>
      </c>
      <c r="G33" s="35"/>
      <c r="H33" s="34" t="e">
        <f>F33/G33</f>
        <v>#DIV/0!</v>
      </c>
      <c r="K33" s="233" t="s">
        <v>572</v>
      </c>
      <c r="L33" s="222"/>
      <c r="M33" s="228"/>
      <c r="N33" s="229">
        <f>(L26/L27-(L29/L30))*L21*L22*L23</f>
        <v>218.99999999999991</v>
      </c>
    </row>
    <row r="34" spans="1:14" ht="15.75" thickBot="1">
      <c r="A34" s="30">
        <v>3</v>
      </c>
      <c r="B34" s="31" t="s">
        <v>64</v>
      </c>
      <c r="C34" s="31" t="s">
        <v>64</v>
      </c>
      <c r="D34" s="32" t="e">
        <f>C34-C33</f>
        <v>#VALUE!</v>
      </c>
      <c r="E34" s="33">
        <v>2</v>
      </c>
      <c r="F34" s="239" t="e">
        <f t="shared" si="5"/>
        <v>#VALUE!</v>
      </c>
      <c r="G34" s="35"/>
      <c r="H34" s="34" t="e">
        <f t="shared" ref="H34:H51" si="6">F34/G34</f>
        <v>#VALUE!</v>
      </c>
      <c r="K34" s="233" t="s">
        <v>573</v>
      </c>
      <c r="L34" s="222"/>
      <c r="M34" s="228">
        <f>SUM(M32:M33)</f>
        <v>4818</v>
      </c>
      <c r="N34" s="229">
        <f>SUM(N32:N33)</f>
        <v>9855</v>
      </c>
    </row>
    <row r="35" spans="1:14" ht="15.75" thickBot="1">
      <c r="A35" s="30">
        <v>4</v>
      </c>
      <c r="B35" s="31" t="s">
        <v>64</v>
      </c>
      <c r="C35" s="31" t="s">
        <v>64</v>
      </c>
      <c r="D35" s="32" t="e">
        <f t="shared" ref="D35:D50" si="7">C35-C34</f>
        <v>#VALUE!</v>
      </c>
      <c r="E35" s="33">
        <v>2</v>
      </c>
      <c r="F35" s="239" t="e">
        <f t="shared" si="5"/>
        <v>#VALUE!</v>
      </c>
      <c r="G35" s="35"/>
      <c r="H35" s="34" t="e">
        <f t="shared" si="6"/>
        <v>#VALUE!</v>
      </c>
      <c r="K35" s="233" t="s">
        <v>574</v>
      </c>
      <c r="L35" s="222"/>
      <c r="M35" s="228"/>
      <c r="N35" s="234">
        <f>L31/N34</f>
        <v>5.0735667174023336E-2</v>
      </c>
    </row>
    <row r="36" spans="1:14" ht="15.75" thickBot="1">
      <c r="A36" s="30">
        <v>5</v>
      </c>
      <c r="B36" s="31" t="s">
        <v>64</v>
      </c>
      <c r="C36" s="31" t="s">
        <v>64</v>
      </c>
      <c r="D36" s="32" t="e">
        <f t="shared" si="7"/>
        <v>#VALUE!</v>
      </c>
      <c r="E36" s="33">
        <v>2</v>
      </c>
      <c r="F36" s="239" t="e">
        <f t="shared" si="5"/>
        <v>#VALUE!</v>
      </c>
      <c r="G36" s="35"/>
      <c r="H36" s="34" t="e">
        <f t="shared" si="6"/>
        <v>#VALUE!</v>
      </c>
    </row>
    <row r="37" spans="1:14" ht="15.75" thickBot="1">
      <c r="A37" s="30">
        <v>6</v>
      </c>
      <c r="B37" s="31" t="s">
        <v>64</v>
      </c>
      <c r="C37" s="31" t="s">
        <v>64</v>
      </c>
      <c r="D37" s="32" t="e">
        <f t="shared" si="7"/>
        <v>#VALUE!</v>
      </c>
      <c r="E37" s="33">
        <v>2</v>
      </c>
      <c r="F37" s="239" t="e">
        <f t="shared" si="5"/>
        <v>#VALUE!</v>
      </c>
      <c r="G37" s="35"/>
      <c r="H37" s="34" t="e">
        <f t="shared" si="6"/>
        <v>#VALUE!</v>
      </c>
      <c r="K37" s="12" t="s">
        <v>582</v>
      </c>
    </row>
    <row r="38" spans="1:14" ht="15.75" thickBot="1">
      <c r="A38" s="30">
        <v>7</v>
      </c>
      <c r="B38" s="31" t="s">
        <v>64</v>
      </c>
      <c r="C38" s="31" t="s">
        <v>64</v>
      </c>
      <c r="D38" s="32" t="e">
        <f t="shared" si="7"/>
        <v>#VALUE!</v>
      </c>
      <c r="E38" s="33">
        <v>2</v>
      </c>
      <c r="F38" s="239" t="e">
        <f t="shared" si="5"/>
        <v>#VALUE!</v>
      </c>
      <c r="G38" s="35"/>
      <c r="H38" s="34" t="e">
        <f t="shared" si="6"/>
        <v>#VALUE!</v>
      </c>
      <c r="K38" s="219" t="s">
        <v>556</v>
      </c>
      <c r="L38" s="219" t="s">
        <v>557</v>
      </c>
      <c r="M38" s="219" t="s">
        <v>558</v>
      </c>
      <c r="N38" s="219" t="s">
        <v>559</v>
      </c>
    </row>
    <row r="39" spans="1:14" ht="15.75" thickBot="1">
      <c r="A39" s="30">
        <v>8</v>
      </c>
      <c r="B39" s="31" t="s">
        <v>64</v>
      </c>
      <c r="C39" s="31" t="s">
        <v>64</v>
      </c>
      <c r="D39" s="32" t="e">
        <f t="shared" si="7"/>
        <v>#VALUE!</v>
      </c>
      <c r="E39" s="33">
        <v>2</v>
      </c>
      <c r="F39" s="239" t="e">
        <f t="shared" si="5"/>
        <v>#VALUE!</v>
      </c>
      <c r="G39" s="35"/>
      <c r="H39" s="34" t="e">
        <f t="shared" si="6"/>
        <v>#VALUE!</v>
      </c>
      <c r="K39" s="220" t="s">
        <v>560</v>
      </c>
      <c r="L39" s="221">
        <v>355</v>
      </c>
      <c r="M39" s="222"/>
      <c r="N39" s="222"/>
    </row>
    <row r="40" spans="1:14" ht="15.75" thickBot="1">
      <c r="A40" s="30">
        <v>9</v>
      </c>
      <c r="B40" s="31" t="s">
        <v>64</v>
      </c>
      <c r="C40" s="31" t="s">
        <v>64</v>
      </c>
      <c r="D40" s="32" t="e">
        <f t="shared" si="7"/>
        <v>#VALUE!</v>
      </c>
      <c r="E40" s="33">
        <v>2</v>
      </c>
      <c r="F40" s="239" t="e">
        <f t="shared" si="5"/>
        <v>#VALUE!</v>
      </c>
      <c r="G40" s="35"/>
      <c r="H40" s="34" t="e">
        <f t="shared" si="6"/>
        <v>#VALUE!</v>
      </c>
      <c r="K40" s="220" t="s">
        <v>561</v>
      </c>
      <c r="L40" s="221">
        <v>10</v>
      </c>
      <c r="M40" s="222"/>
      <c r="N40" s="222"/>
    </row>
    <row r="41" spans="1:14" ht="15.75" thickBot="1">
      <c r="A41" s="30">
        <v>10</v>
      </c>
      <c r="B41" s="31" t="s">
        <v>64</v>
      </c>
      <c r="C41" s="31" t="s">
        <v>64</v>
      </c>
      <c r="D41" s="32" t="e">
        <f t="shared" si="7"/>
        <v>#VALUE!</v>
      </c>
      <c r="E41" s="33">
        <v>2</v>
      </c>
      <c r="F41" s="239" t="e">
        <f t="shared" si="5"/>
        <v>#VALUE!</v>
      </c>
      <c r="G41" s="35"/>
      <c r="H41" s="34" t="e">
        <f t="shared" si="6"/>
        <v>#VALUE!</v>
      </c>
      <c r="K41" s="220" t="s">
        <v>562</v>
      </c>
      <c r="L41" s="221">
        <v>50</v>
      </c>
      <c r="M41" s="222"/>
      <c r="N41" s="222"/>
    </row>
    <row r="42" spans="1:14" ht="15.75" thickBot="1">
      <c r="A42" s="30">
        <v>11</v>
      </c>
      <c r="B42" s="31" t="s">
        <v>64</v>
      </c>
      <c r="C42" s="31" t="s">
        <v>64</v>
      </c>
      <c r="D42" s="32" t="e">
        <f t="shared" si="7"/>
        <v>#VALUE!</v>
      </c>
      <c r="E42" s="33">
        <v>2</v>
      </c>
      <c r="F42" s="239" t="e">
        <f t="shared" si="5"/>
        <v>#VALUE!</v>
      </c>
      <c r="G42" s="35"/>
      <c r="H42" s="34" t="e">
        <f t="shared" si="6"/>
        <v>#VALUE!</v>
      </c>
      <c r="K42" s="220" t="s">
        <v>563</v>
      </c>
      <c r="L42" s="221">
        <v>2</v>
      </c>
      <c r="M42" s="222"/>
      <c r="N42" s="222"/>
    </row>
    <row r="43" spans="1:14" ht="15.75" thickBot="1">
      <c r="A43" s="30">
        <v>12</v>
      </c>
      <c r="B43" s="31" t="s">
        <v>64</v>
      </c>
      <c r="C43" s="31" t="s">
        <v>64</v>
      </c>
      <c r="D43" s="32" t="e">
        <f t="shared" si="7"/>
        <v>#VALUE!</v>
      </c>
      <c r="E43" s="33">
        <v>2</v>
      </c>
      <c r="F43" s="239" t="e">
        <f t="shared" si="5"/>
        <v>#VALUE!</v>
      </c>
      <c r="G43" s="35"/>
      <c r="H43" s="34" t="e">
        <f t="shared" si="6"/>
        <v>#VALUE!</v>
      </c>
      <c r="K43" s="220" t="s">
        <v>564</v>
      </c>
      <c r="L43" s="221">
        <v>20</v>
      </c>
      <c r="M43" s="222"/>
      <c r="N43" s="222"/>
    </row>
    <row r="44" spans="1:14" ht="15.75" thickBot="1">
      <c r="A44" s="30">
        <v>13</v>
      </c>
      <c r="B44" s="31" t="s">
        <v>64</v>
      </c>
      <c r="C44" s="31" t="s">
        <v>64</v>
      </c>
      <c r="D44" s="32" t="e">
        <f t="shared" si="7"/>
        <v>#VALUE!</v>
      </c>
      <c r="E44" s="33">
        <v>2</v>
      </c>
      <c r="F44" s="239" t="e">
        <f t="shared" si="5"/>
        <v>#VALUE!</v>
      </c>
      <c r="G44" s="35"/>
      <c r="H44" s="34" t="e">
        <f t="shared" si="6"/>
        <v>#VALUE!</v>
      </c>
      <c r="K44" s="220" t="s">
        <v>583</v>
      </c>
      <c r="L44" s="221">
        <v>0.6</v>
      </c>
      <c r="M44" s="222"/>
      <c r="N44" s="222"/>
    </row>
    <row r="45" spans="1:14" ht="15.75" thickBot="1">
      <c r="A45" s="30">
        <v>14</v>
      </c>
      <c r="B45" s="31" t="s">
        <v>64</v>
      </c>
      <c r="C45" s="31" t="s">
        <v>64</v>
      </c>
      <c r="D45" s="32" t="e">
        <f t="shared" si="7"/>
        <v>#VALUE!</v>
      </c>
      <c r="E45" s="33">
        <v>2</v>
      </c>
      <c r="F45" s="239" t="e">
        <f t="shared" si="5"/>
        <v>#VALUE!</v>
      </c>
      <c r="G45" s="35"/>
      <c r="H45" s="34" t="e">
        <f t="shared" si="6"/>
        <v>#VALUE!</v>
      </c>
      <c r="K45" s="220" t="s">
        <v>584</v>
      </c>
      <c r="L45" s="221">
        <v>5000</v>
      </c>
      <c r="M45" s="222"/>
      <c r="N45" s="222"/>
    </row>
    <row r="46" spans="1:14" ht="15.75" thickBot="1">
      <c r="A46" s="30">
        <v>15</v>
      </c>
      <c r="B46" s="31" t="s">
        <v>64</v>
      </c>
      <c r="C46" s="31" t="s">
        <v>64</v>
      </c>
      <c r="D46" s="32" t="e">
        <f t="shared" si="7"/>
        <v>#VALUE!</v>
      </c>
      <c r="E46" s="33">
        <v>2</v>
      </c>
      <c r="F46" s="239" t="e">
        <f t="shared" si="5"/>
        <v>#VALUE!</v>
      </c>
      <c r="G46" s="35"/>
      <c r="H46" s="34" t="e">
        <f t="shared" si="6"/>
        <v>#VALUE!</v>
      </c>
      <c r="K46" s="220" t="s">
        <v>585</v>
      </c>
      <c r="L46" s="230">
        <v>5000</v>
      </c>
      <c r="M46" s="228"/>
      <c r="N46" s="229"/>
    </row>
    <row r="47" spans="1:14" ht="15.75" thickBot="1">
      <c r="A47" s="30">
        <v>16</v>
      </c>
      <c r="B47" s="31" t="s">
        <v>64</v>
      </c>
      <c r="C47" s="31" t="s">
        <v>64</v>
      </c>
      <c r="D47" s="32" t="e">
        <f t="shared" si="7"/>
        <v>#VALUE!</v>
      </c>
      <c r="E47" s="33">
        <v>2</v>
      </c>
      <c r="F47" s="239" t="e">
        <f t="shared" si="5"/>
        <v>#VALUE!</v>
      </c>
      <c r="G47" s="35"/>
      <c r="H47" s="34" t="e">
        <f t="shared" si="6"/>
        <v>#VALUE!</v>
      </c>
      <c r="K47" s="220" t="s">
        <v>571</v>
      </c>
      <c r="L47" s="222"/>
      <c r="M47" s="231">
        <f>((L39*L40*L41*L43)/1000)*L44</f>
        <v>2130</v>
      </c>
      <c r="N47" s="232">
        <f>M47*L42</f>
        <v>4260</v>
      </c>
    </row>
    <row r="48" spans="1:14" ht="15.75" thickBot="1">
      <c r="A48" s="30">
        <v>17</v>
      </c>
      <c r="B48" s="31" t="s">
        <v>64</v>
      </c>
      <c r="C48" s="31" t="s">
        <v>64</v>
      </c>
      <c r="D48" s="32" t="e">
        <f t="shared" si="7"/>
        <v>#VALUE!</v>
      </c>
      <c r="E48" s="33">
        <v>2</v>
      </c>
      <c r="F48" s="239" t="e">
        <f t="shared" si="5"/>
        <v>#VALUE!</v>
      </c>
      <c r="G48" s="35"/>
      <c r="H48" s="34" t="e">
        <f t="shared" si="6"/>
        <v>#VALUE!</v>
      </c>
      <c r="K48" s="233" t="s">
        <v>586</v>
      </c>
      <c r="L48" s="222"/>
      <c r="M48" s="228"/>
      <c r="N48" s="234">
        <f>(L45+L46)/N47</f>
        <v>2.347417840375587</v>
      </c>
    </row>
    <row r="49" spans="1:14" ht="15.75" thickBot="1">
      <c r="A49" s="30">
        <v>18</v>
      </c>
      <c r="B49" s="31" t="s">
        <v>64</v>
      </c>
      <c r="C49" s="31" t="s">
        <v>64</v>
      </c>
      <c r="D49" s="32" t="e">
        <f t="shared" si="7"/>
        <v>#VALUE!</v>
      </c>
      <c r="E49" s="33">
        <v>2</v>
      </c>
      <c r="F49" s="239" t="e">
        <f t="shared" si="5"/>
        <v>#VALUE!</v>
      </c>
      <c r="G49" s="35"/>
      <c r="H49" s="34" t="e">
        <f t="shared" si="6"/>
        <v>#VALUE!</v>
      </c>
      <c r="K49" s="233" t="s">
        <v>587</v>
      </c>
      <c r="L49" s="222"/>
      <c r="M49" s="228"/>
      <c r="N49" s="234">
        <f>N47*10-L45-L46</f>
        <v>32600</v>
      </c>
    </row>
    <row r="50" spans="1:14" ht="15.75" thickBot="1">
      <c r="A50" s="30">
        <v>19</v>
      </c>
      <c r="B50" s="31" t="s">
        <v>64</v>
      </c>
      <c r="C50" s="31" t="s">
        <v>64</v>
      </c>
      <c r="D50" s="32" t="e">
        <f t="shared" si="7"/>
        <v>#VALUE!</v>
      </c>
      <c r="E50" s="33">
        <v>2</v>
      </c>
      <c r="F50" s="239" t="e">
        <f t="shared" si="5"/>
        <v>#VALUE!</v>
      </c>
      <c r="G50" s="35"/>
      <c r="H50" s="34" t="e">
        <f t="shared" si="6"/>
        <v>#VALUE!</v>
      </c>
    </row>
    <row r="51" spans="1:14" ht="15.75" thickBot="1">
      <c r="A51" s="30">
        <v>20</v>
      </c>
      <c r="B51" s="31"/>
      <c r="C51" s="31"/>
      <c r="D51" s="32" t="e">
        <f>C51-C50</f>
        <v>#VALUE!</v>
      </c>
      <c r="E51" s="33">
        <v>2</v>
      </c>
      <c r="F51" s="239" t="e">
        <f t="shared" si="5"/>
        <v>#VALUE!</v>
      </c>
      <c r="G51" s="35"/>
      <c r="H51" s="34" t="e">
        <f t="shared" si="6"/>
        <v>#VALUE!</v>
      </c>
    </row>
    <row r="52" spans="1:14">
      <c r="A52" s="30" t="s">
        <v>86</v>
      </c>
      <c r="B52" s="36" t="s">
        <v>64</v>
      </c>
      <c r="C52" s="36" t="s">
        <v>64</v>
      </c>
      <c r="D52" s="32" t="e">
        <f>SUM(D32:D51)</f>
        <v>#VALUE!</v>
      </c>
      <c r="E52" s="37"/>
      <c r="F52" s="239" t="e">
        <f>AVERAGE(F32:F50)</f>
        <v>#VALUE!</v>
      </c>
      <c r="G52" s="38" t="e">
        <f>AVERAGE(G32:G51)</f>
        <v>#DIV/0!</v>
      </c>
      <c r="H52" s="34"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election activeCell="D4" sqref="D4"/>
    </sheetView>
  </sheetViews>
  <sheetFormatPr defaultRowHeight="15"/>
  <cols>
    <col min="2" max="2" width="11.85546875" customWidth="1"/>
    <col min="3" max="3" width="15.85546875" customWidth="1"/>
    <col min="4" max="4" width="15.42578125" customWidth="1"/>
    <col min="5" max="5" width="11" customWidth="1"/>
  </cols>
  <sheetData>
    <row r="1" spans="1:6" ht="18">
      <c r="A1" s="113" t="s">
        <v>527</v>
      </c>
    </row>
    <row r="3" spans="1:6">
      <c r="A3" s="12" t="s">
        <v>87</v>
      </c>
      <c r="B3" s="7" t="s">
        <v>91</v>
      </c>
      <c r="C3" s="39">
        <v>40909</v>
      </c>
      <c r="D3" s="6"/>
      <c r="F3" s="6"/>
    </row>
    <row r="4" spans="1:6" ht="18">
      <c r="A4" s="118"/>
      <c r="B4" s="118" t="s">
        <v>69</v>
      </c>
      <c r="C4" s="118" t="s">
        <v>88</v>
      </c>
      <c r="D4" s="118" t="s">
        <v>89</v>
      </c>
      <c r="E4" s="118" t="s">
        <v>72</v>
      </c>
      <c r="F4" s="118" t="s">
        <v>90</v>
      </c>
    </row>
    <row r="5" spans="1:6">
      <c r="A5" s="13">
        <v>0</v>
      </c>
      <c r="B5" s="14">
        <v>40909</v>
      </c>
      <c r="C5" s="15">
        <v>12000</v>
      </c>
      <c r="D5" s="15">
        <v>155000</v>
      </c>
      <c r="E5" s="15">
        <v>30</v>
      </c>
      <c r="F5" s="40">
        <f>C5/D5</f>
        <v>7.7419354838709681E-2</v>
      </c>
    </row>
    <row r="6" spans="1:6">
      <c r="A6" s="13">
        <v>0</v>
      </c>
      <c r="B6" s="14">
        <v>40969</v>
      </c>
      <c r="C6" s="15">
        <v>15000</v>
      </c>
      <c r="D6" s="15">
        <v>300000</v>
      </c>
      <c r="E6" s="15">
        <f>B6-B5</f>
        <v>60</v>
      </c>
      <c r="F6" s="40">
        <f>C6/D6</f>
        <v>0.05</v>
      </c>
    </row>
    <row r="7" spans="1:6">
      <c r="A7" s="17">
        <v>1</v>
      </c>
      <c r="B7" s="45"/>
      <c r="C7" s="44"/>
      <c r="D7" s="116"/>
      <c r="E7" s="114">
        <f>B7-C3</f>
        <v>-40909</v>
      </c>
      <c r="F7" s="115" t="e">
        <f>C7/D7</f>
        <v>#DIV/0!</v>
      </c>
    </row>
    <row r="8" spans="1:6">
      <c r="A8" s="17">
        <v>2</v>
      </c>
      <c r="B8" s="45"/>
      <c r="C8" s="44"/>
      <c r="D8" s="116"/>
      <c r="E8" s="114">
        <f>B8-B7</f>
        <v>0</v>
      </c>
      <c r="F8" s="115" t="e">
        <f t="shared" ref="F8:F25" si="0">C8/D8</f>
        <v>#DIV/0!</v>
      </c>
    </row>
    <row r="9" spans="1:6">
      <c r="A9" s="17">
        <v>3</v>
      </c>
      <c r="B9" s="45" t="s">
        <v>64</v>
      </c>
      <c r="C9" s="44" t="s">
        <v>64</v>
      </c>
      <c r="D9" s="116"/>
      <c r="E9" s="114" t="e">
        <f t="shared" ref="E9:E25" si="1">B9-B8</f>
        <v>#VALUE!</v>
      </c>
      <c r="F9" s="115" t="e">
        <f t="shared" si="0"/>
        <v>#VALUE!</v>
      </c>
    </row>
    <row r="10" spans="1:6">
      <c r="A10" s="17">
        <v>4</v>
      </c>
      <c r="B10" s="45" t="s">
        <v>64</v>
      </c>
      <c r="C10" s="44" t="s">
        <v>64</v>
      </c>
      <c r="D10" s="116"/>
      <c r="E10" s="114" t="e">
        <f t="shared" si="1"/>
        <v>#VALUE!</v>
      </c>
      <c r="F10" s="115" t="e">
        <f t="shared" si="0"/>
        <v>#VALUE!</v>
      </c>
    </row>
    <row r="11" spans="1:6">
      <c r="A11" s="17">
        <v>5</v>
      </c>
      <c r="B11" s="45" t="s">
        <v>64</v>
      </c>
      <c r="C11" s="44" t="s">
        <v>64</v>
      </c>
      <c r="D11" s="116"/>
      <c r="E11" s="114" t="e">
        <f t="shared" si="1"/>
        <v>#VALUE!</v>
      </c>
      <c r="F11" s="115" t="e">
        <f t="shared" si="0"/>
        <v>#VALUE!</v>
      </c>
    </row>
    <row r="12" spans="1:6">
      <c r="A12" s="17">
        <v>6</v>
      </c>
      <c r="B12" s="45" t="s">
        <v>64</v>
      </c>
      <c r="C12" s="44" t="s">
        <v>64</v>
      </c>
      <c r="D12" s="116"/>
      <c r="E12" s="114" t="e">
        <f t="shared" si="1"/>
        <v>#VALUE!</v>
      </c>
      <c r="F12" s="115" t="e">
        <f t="shared" si="0"/>
        <v>#VALUE!</v>
      </c>
    </row>
    <row r="13" spans="1:6">
      <c r="A13" s="17">
        <v>7</v>
      </c>
      <c r="B13" s="45" t="s">
        <v>64</v>
      </c>
      <c r="C13" s="44" t="s">
        <v>64</v>
      </c>
      <c r="D13" s="116"/>
      <c r="E13" s="114" t="e">
        <f t="shared" si="1"/>
        <v>#VALUE!</v>
      </c>
      <c r="F13" s="115" t="e">
        <f t="shared" si="0"/>
        <v>#VALUE!</v>
      </c>
    </row>
    <row r="14" spans="1:6">
      <c r="A14" s="17">
        <v>8</v>
      </c>
      <c r="B14" s="45" t="s">
        <v>64</v>
      </c>
      <c r="C14" s="44" t="s">
        <v>64</v>
      </c>
      <c r="D14" s="116"/>
      <c r="E14" s="114" t="e">
        <f t="shared" si="1"/>
        <v>#VALUE!</v>
      </c>
      <c r="F14" s="115" t="e">
        <f t="shared" si="0"/>
        <v>#VALUE!</v>
      </c>
    </row>
    <row r="15" spans="1:6">
      <c r="A15" s="17">
        <v>9</v>
      </c>
      <c r="B15" s="45" t="s">
        <v>64</v>
      </c>
      <c r="C15" s="44" t="s">
        <v>64</v>
      </c>
      <c r="D15" s="116"/>
      <c r="E15" s="114" t="e">
        <f t="shared" si="1"/>
        <v>#VALUE!</v>
      </c>
      <c r="F15" s="115" t="e">
        <f t="shared" si="0"/>
        <v>#VALUE!</v>
      </c>
    </row>
    <row r="16" spans="1:6">
      <c r="A16" s="17">
        <v>10</v>
      </c>
      <c r="B16" s="45" t="s">
        <v>64</v>
      </c>
      <c r="C16" s="44" t="s">
        <v>64</v>
      </c>
      <c r="D16" s="116"/>
      <c r="E16" s="114" t="e">
        <f t="shared" si="1"/>
        <v>#VALUE!</v>
      </c>
      <c r="F16" s="115" t="e">
        <f t="shared" si="0"/>
        <v>#VALUE!</v>
      </c>
    </row>
    <row r="17" spans="1:6">
      <c r="A17" s="17">
        <v>11</v>
      </c>
      <c r="B17" s="45" t="s">
        <v>64</v>
      </c>
      <c r="C17" s="44" t="s">
        <v>64</v>
      </c>
      <c r="D17" s="116"/>
      <c r="E17" s="114" t="e">
        <f t="shared" si="1"/>
        <v>#VALUE!</v>
      </c>
      <c r="F17" s="115" t="e">
        <f t="shared" si="0"/>
        <v>#VALUE!</v>
      </c>
    </row>
    <row r="18" spans="1:6">
      <c r="A18" s="17">
        <v>13</v>
      </c>
      <c r="B18" s="45" t="s">
        <v>64</v>
      </c>
      <c r="C18" s="44" t="s">
        <v>64</v>
      </c>
      <c r="D18" s="116"/>
      <c r="E18" s="114" t="e">
        <f t="shared" si="1"/>
        <v>#VALUE!</v>
      </c>
      <c r="F18" s="115" t="e">
        <f t="shared" si="0"/>
        <v>#VALUE!</v>
      </c>
    </row>
    <row r="19" spans="1:6">
      <c r="A19" s="17">
        <v>14</v>
      </c>
      <c r="B19" s="45" t="s">
        <v>64</v>
      </c>
      <c r="C19" s="44" t="s">
        <v>64</v>
      </c>
      <c r="D19" s="116"/>
      <c r="E19" s="114" t="e">
        <f t="shared" si="1"/>
        <v>#VALUE!</v>
      </c>
      <c r="F19" s="115" t="e">
        <f t="shared" si="0"/>
        <v>#VALUE!</v>
      </c>
    </row>
    <row r="20" spans="1:6">
      <c r="A20" s="17">
        <v>15</v>
      </c>
      <c r="B20" s="45" t="s">
        <v>64</v>
      </c>
      <c r="C20" s="44" t="s">
        <v>64</v>
      </c>
      <c r="D20" s="116"/>
      <c r="E20" s="114" t="e">
        <f t="shared" si="1"/>
        <v>#VALUE!</v>
      </c>
      <c r="F20" s="115" t="e">
        <f t="shared" si="0"/>
        <v>#VALUE!</v>
      </c>
    </row>
    <row r="21" spans="1:6">
      <c r="A21" s="17">
        <v>16</v>
      </c>
      <c r="B21" s="45" t="s">
        <v>64</v>
      </c>
      <c r="C21" s="44" t="s">
        <v>64</v>
      </c>
      <c r="D21" s="116"/>
      <c r="E21" s="114" t="e">
        <f t="shared" si="1"/>
        <v>#VALUE!</v>
      </c>
      <c r="F21" s="115" t="e">
        <f t="shared" si="0"/>
        <v>#VALUE!</v>
      </c>
    </row>
    <row r="22" spans="1:6">
      <c r="A22" s="17">
        <v>17</v>
      </c>
      <c r="B22" s="45" t="s">
        <v>64</v>
      </c>
      <c r="C22" s="44" t="s">
        <v>64</v>
      </c>
      <c r="D22" s="116"/>
      <c r="E22" s="114" t="e">
        <f t="shared" si="1"/>
        <v>#VALUE!</v>
      </c>
      <c r="F22" s="115" t="e">
        <f t="shared" si="0"/>
        <v>#VALUE!</v>
      </c>
    </row>
    <row r="23" spans="1:6">
      <c r="A23" s="17">
        <v>18</v>
      </c>
      <c r="B23" s="45" t="s">
        <v>64</v>
      </c>
      <c r="C23" s="44" t="s">
        <v>64</v>
      </c>
      <c r="D23" s="116"/>
      <c r="E23" s="114" t="e">
        <f t="shared" si="1"/>
        <v>#VALUE!</v>
      </c>
      <c r="F23" s="115" t="e">
        <f t="shared" si="0"/>
        <v>#VALUE!</v>
      </c>
    </row>
    <row r="24" spans="1:6">
      <c r="A24" s="17">
        <v>19</v>
      </c>
      <c r="B24" s="45" t="s">
        <v>64</v>
      </c>
      <c r="C24" s="44" t="s">
        <v>64</v>
      </c>
      <c r="D24" s="116"/>
      <c r="E24" s="114" t="e">
        <f t="shared" si="1"/>
        <v>#VALUE!</v>
      </c>
      <c r="F24" s="115" t="e">
        <f t="shared" si="0"/>
        <v>#VALUE!</v>
      </c>
    </row>
    <row r="25" spans="1:6">
      <c r="A25" s="17">
        <v>20</v>
      </c>
      <c r="B25" s="45" t="s">
        <v>64</v>
      </c>
      <c r="C25" s="44" t="s">
        <v>64</v>
      </c>
      <c r="D25" s="116"/>
      <c r="E25" s="114" t="e">
        <f t="shared" si="1"/>
        <v>#VALUE!</v>
      </c>
      <c r="F25" s="115" t="e">
        <f t="shared" si="0"/>
        <v>#VALUE!</v>
      </c>
    </row>
    <row r="26" spans="1:6">
      <c r="A26" s="17"/>
      <c r="B26" s="45"/>
      <c r="C26" s="44"/>
      <c r="D26" s="116"/>
      <c r="E26" s="114"/>
      <c r="F26" s="114"/>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 Virksomhedsdata</vt:lpstr>
      <vt:lpstr>B, Kriterier + Ansøgning</vt:lpstr>
      <vt:lpstr>C. Introduktion</vt:lpstr>
      <vt:lpstr>1.2 Miljøprocedure</vt:lpstr>
      <vt:lpstr>4.Vandforbrug</vt:lpstr>
      <vt:lpstr>5.6 Rengøring</vt:lpstr>
      <vt:lpstr>6.1 Affaldsplan</vt:lpstr>
      <vt:lpstr>7.Energiforbrug</vt:lpstr>
      <vt:lpstr>8.1 Økologiprocent</vt:lpstr>
      <vt:lpstr>8.13 Madspildsprocedure</vt:lpstr>
      <vt:lpstr>18.2 Samarbejdsaftale</vt:lpstr>
      <vt:lpstr>12.1 Grøn indkøbspolitik </vt:lpstr>
      <vt:lpstr>Ark2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2023-08-29T15:13:08Z</cp:lastPrinted>
  <dcterms:created xsi:type="dcterms:W3CDTF">2011-09-26T07:33:02Z</dcterms:created>
  <dcterms:modified xsi:type="dcterms:W3CDTF">2023-08-30T09:43:25Z</dcterms:modified>
</cp:coreProperties>
</file>